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50" windowWidth="9150" windowHeight="8145"/>
  </bookViews>
  <sheets>
    <sheet name="Swing Plays" sheetId="1" r:id="rId1"/>
    <sheet name="Watch List" sheetId="3" r:id="rId2"/>
    <sheet name="Log" sheetId="5" r:id="rId3"/>
  </sheets>
  <calcPr calcId="125725"/>
</workbook>
</file>

<file path=xl/calcChain.xml><?xml version="1.0" encoding="utf-8"?>
<calcChain xmlns="http://schemas.openxmlformats.org/spreadsheetml/2006/main">
  <c r="X10" i="5"/>
  <c r="W10"/>
  <c r="N10"/>
  <c r="Z10" s="1"/>
  <c r="K30" i="1"/>
  <c r="G30"/>
  <c r="I30" s="1"/>
  <c r="Y12" i="5"/>
  <c r="J10"/>
  <c r="AC10" l="1"/>
  <c r="AD10" s="1"/>
  <c r="AB10"/>
  <c r="H10"/>
  <c r="AE10" l="1"/>
  <c r="V48" i="1"/>
  <c r="R48"/>
  <c r="T48" s="1"/>
  <c r="K48"/>
  <c r="G48"/>
  <c r="I48" s="1"/>
  <c r="V47"/>
  <c r="R47"/>
  <c r="T47" s="1"/>
  <c r="K47"/>
  <c r="I47"/>
  <c r="G47"/>
  <c r="V46"/>
  <c r="R46"/>
  <c r="T46" s="1"/>
  <c r="K46"/>
  <c r="G46"/>
  <c r="I46" s="1"/>
  <c r="V45"/>
  <c r="R45"/>
  <c r="T45" s="1"/>
  <c r="K45"/>
  <c r="G45"/>
  <c r="I45" s="1"/>
  <c r="V44"/>
  <c r="R44"/>
  <c r="T44" s="1"/>
  <c r="K44"/>
  <c r="G44"/>
  <c r="I44" s="1"/>
  <c r="V43"/>
  <c r="R43"/>
  <c r="T43" s="1"/>
  <c r="K43"/>
  <c r="I43"/>
  <c r="G43"/>
  <c r="V42"/>
  <c r="R42"/>
  <c r="T42" s="1"/>
  <c r="K42"/>
  <c r="G42"/>
  <c r="I42" s="1"/>
  <c r="V41"/>
  <c r="R41"/>
  <c r="T41" s="1"/>
  <c r="K41"/>
  <c r="G41"/>
  <c r="I41" s="1"/>
  <c r="V40"/>
  <c r="R40"/>
  <c r="T40" s="1"/>
  <c r="K40"/>
  <c r="G40"/>
  <c r="I40" s="1"/>
  <c r="V39"/>
  <c r="R39"/>
  <c r="T39" s="1"/>
  <c r="K39"/>
  <c r="G39"/>
  <c r="I39" s="1"/>
  <c r="V38"/>
  <c r="R38"/>
  <c r="T38" s="1"/>
  <c r="K38"/>
  <c r="G38"/>
  <c r="I38" s="1"/>
  <c r="V37"/>
  <c r="R37"/>
  <c r="T37" s="1"/>
  <c r="K37"/>
  <c r="I37"/>
  <c r="G37"/>
  <c r="V36"/>
  <c r="R36"/>
  <c r="T36" s="1"/>
  <c r="K36"/>
  <c r="G36"/>
  <c r="I36" s="1"/>
  <c r="V35"/>
  <c r="R35"/>
  <c r="T35" s="1"/>
  <c r="K35"/>
  <c r="G35"/>
  <c r="I35" s="1"/>
  <c r="V34"/>
  <c r="R34"/>
  <c r="T34" s="1"/>
  <c r="K34"/>
  <c r="G34"/>
  <c r="I34" s="1"/>
  <c r="V33"/>
  <c r="R33"/>
  <c r="T33" s="1"/>
  <c r="K33"/>
  <c r="I33"/>
  <c r="G33"/>
  <c r="V32"/>
  <c r="R32"/>
  <c r="T32" s="1"/>
  <c r="K32"/>
  <c r="AC12" i="5" l="1"/>
  <c r="AD12"/>
  <c r="Z12"/>
  <c r="G32" i="1"/>
  <c r="I32" s="1"/>
  <c r="V31"/>
  <c r="R31"/>
  <c r="K31" s="1"/>
  <c r="T31" l="1"/>
  <c r="G31"/>
  <c r="I31" s="1"/>
  <c r="V30"/>
  <c r="R30"/>
  <c r="K29" s="1"/>
  <c r="G29"/>
  <c r="I29" s="1"/>
  <c r="V29"/>
  <c r="T30" l="1"/>
  <c r="R29"/>
  <c r="T29" s="1"/>
  <c r="V28"/>
  <c r="R28"/>
  <c r="K28"/>
  <c r="G28"/>
  <c r="I28" s="1"/>
  <c r="R24"/>
  <c r="T28" l="1"/>
  <c r="X31"/>
  <c r="X28"/>
  <c r="G24"/>
  <c r="R23"/>
  <c r="G23"/>
  <c r="R22"/>
  <c r="G22" l="1"/>
  <c r="R21"/>
  <c r="G21"/>
  <c r="R20"/>
  <c r="G20"/>
  <c r="R19"/>
  <c r="G19"/>
  <c r="R18"/>
  <c r="G18"/>
  <c r="R17"/>
  <c r="G17"/>
  <c r="R16"/>
  <c r="G16" l="1"/>
  <c r="R15"/>
  <c r="G15"/>
  <c r="R14"/>
  <c r="G14"/>
  <c r="R13"/>
  <c r="G13"/>
  <c r="R12"/>
  <c r="G12"/>
  <c r="R11"/>
  <c r="G11"/>
  <c r="Z10"/>
  <c r="X10"/>
  <c r="AA10" i="5" s="1"/>
  <c r="AA12" s="1"/>
  <c r="R10" i="1"/>
  <c r="G10"/>
  <c r="R9"/>
  <c r="G9"/>
  <c r="R8"/>
  <c r="G8"/>
  <c r="R7"/>
  <c r="G7"/>
  <c r="R6"/>
  <c r="G6"/>
  <c r="R5"/>
  <c r="S5" l="1"/>
  <c r="T5" s="1"/>
  <c r="S7"/>
  <c r="T7" s="1"/>
  <c r="S6"/>
  <c r="T6" s="1"/>
  <c r="S8"/>
  <c r="T8" s="1"/>
  <c r="H6"/>
  <c r="I6" s="1"/>
  <c r="H7"/>
  <c r="I7" s="1"/>
  <c r="H8"/>
  <c r="I8" s="1"/>
  <c r="G5"/>
  <c r="R4" l="1"/>
  <c r="S4" s="1"/>
  <c r="T4" s="1"/>
  <c r="G4" l="1"/>
  <c r="Z3"/>
  <c r="H4" l="1"/>
  <c r="I4" s="1"/>
  <c r="H5"/>
  <c r="I5" s="1"/>
</calcChain>
</file>

<file path=xl/sharedStrings.xml><?xml version="1.0" encoding="utf-8"?>
<sst xmlns="http://schemas.openxmlformats.org/spreadsheetml/2006/main" count="360" uniqueCount="314">
  <si>
    <t>Long Plays</t>
  </si>
  <si>
    <t>Stop</t>
  </si>
  <si>
    <t>Shares</t>
  </si>
  <si>
    <t>Entry</t>
  </si>
  <si>
    <t>Short Plays</t>
  </si>
  <si>
    <t>Account Value:</t>
  </si>
  <si>
    <t>Risk</t>
  </si>
  <si>
    <t>CLF</t>
  </si>
  <si>
    <t>X</t>
  </si>
  <si>
    <t>TICK</t>
  </si>
  <si>
    <t>APOL</t>
  </si>
  <si>
    <t>KR</t>
  </si>
  <si>
    <t>RCI</t>
  </si>
  <si>
    <t>FLO</t>
  </si>
  <si>
    <t>CLX</t>
  </si>
  <si>
    <t>Pattern</t>
  </si>
  <si>
    <t>MIDD</t>
  </si>
  <si>
    <t>WAB</t>
  </si>
  <si>
    <t>CRAY</t>
  </si>
  <si>
    <t>Breakout</t>
  </si>
  <si>
    <t>Longs</t>
  </si>
  <si>
    <t>x</t>
  </si>
  <si>
    <t>Notes</t>
  </si>
  <si>
    <t>Shorts</t>
  </si>
  <si>
    <t xml:space="preserve">x </t>
  </si>
  <si>
    <t>VRTS</t>
  </si>
  <si>
    <t>HSIC</t>
  </si>
  <si>
    <t>FUL</t>
  </si>
  <si>
    <t>AEC</t>
  </si>
  <si>
    <t>HVT</t>
  </si>
  <si>
    <t>MSI</t>
  </si>
  <si>
    <t>PKG</t>
  </si>
  <si>
    <t>SUI</t>
  </si>
  <si>
    <t>GOOG</t>
  </si>
  <si>
    <t>FIO</t>
  </si>
  <si>
    <t>ABC</t>
  </si>
  <si>
    <t>AEGR</t>
  </si>
  <si>
    <t>AEL</t>
  </si>
  <si>
    <t>AFCE</t>
  </si>
  <si>
    <t>AFG</t>
  </si>
  <si>
    <t>AFSI</t>
  </si>
  <si>
    <t>SDR</t>
  </si>
  <si>
    <t>ALK</t>
  </si>
  <si>
    <t>AMP</t>
  </si>
  <si>
    <t>AMWD</t>
  </si>
  <si>
    <t>AON</t>
  </si>
  <si>
    <t>AOS</t>
  </si>
  <si>
    <t>ASI</t>
  </si>
  <si>
    <t>ASR</t>
  </si>
  <si>
    <t>AWH</t>
  </si>
  <si>
    <t>AWR</t>
  </si>
  <si>
    <t>BBSI</t>
  </si>
  <si>
    <t>BEAV</t>
  </si>
  <si>
    <t>BERY</t>
  </si>
  <si>
    <t>BKW</t>
  </si>
  <si>
    <t>BMRN</t>
  </si>
  <si>
    <t>BOKF</t>
  </si>
  <si>
    <t>BRS</t>
  </si>
  <si>
    <t>CAG</t>
  </si>
  <si>
    <t>CAR</t>
  </si>
  <si>
    <t>CBRL</t>
  </si>
  <si>
    <t>CCOI</t>
  </si>
  <si>
    <t>CFX</t>
  </si>
  <si>
    <t>CHTR</t>
  </si>
  <si>
    <t>CLW</t>
  </si>
  <si>
    <t>COG</t>
  </si>
  <si>
    <t>COST</t>
  </si>
  <si>
    <t>CP</t>
  </si>
  <si>
    <t>CPSS</t>
  </si>
  <si>
    <t>CSTE</t>
  </si>
  <si>
    <t>CSU</t>
  </si>
  <si>
    <t>CSV</t>
  </si>
  <si>
    <t>DPZ</t>
  </si>
  <si>
    <t>DST</t>
  </si>
  <si>
    <t>DX</t>
  </si>
  <si>
    <t>ECL</t>
  </si>
  <si>
    <t>ENB</t>
  </si>
  <si>
    <t>EOPN</t>
  </si>
  <si>
    <t>ETE</t>
  </si>
  <si>
    <t>FFIN</t>
  </si>
  <si>
    <t>FLT</t>
  </si>
  <si>
    <t>FNGN</t>
  </si>
  <si>
    <t>GEO</t>
  </si>
  <si>
    <t>GIS</t>
  </si>
  <si>
    <t>GRA</t>
  </si>
  <si>
    <t>HCC</t>
  </si>
  <si>
    <t>HD</t>
  </si>
  <si>
    <t>HPP</t>
  </si>
  <si>
    <t>HRB</t>
  </si>
  <si>
    <t>HRL</t>
  </si>
  <si>
    <t>HSH</t>
  </si>
  <si>
    <t>HSY</t>
  </si>
  <si>
    <t>HTBI</t>
  </si>
  <si>
    <t>IEX</t>
  </si>
  <si>
    <t>IP</t>
  </si>
  <si>
    <t>JACK</t>
  </si>
  <si>
    <t>JJSF</t>
  </si>
  <si>
    <t>JNJ</t>
  </si>
  <si>
    <t>K</t>
  </si>
  <si>
    <t>LEG</t>
  </si>
  <si>
    <t>LII</t>
  </si>
  <si>
    <t>MAS</t>
  </si>
  <si>
    <t>MCK</t>
  </si>
  <si>
    <t>MDSO</t>
  </si>
  <si>
    <t>MMS</t>
  </si>
  <si>
    <t>MPC</t>
  </si>
  <si>
    <t>MPW</t>
  </si>
  <si>
    <t>MSG</t>
  </si>
  <si>
    <t>NHI</t>
  </si>
  <si>
    <t>NNI</t>
  </si>
  <si>
    <t>NRF</t>
  </si>
  <si>
    <t>PBH</t>
  </si>
  <si>
    <t>PCH</t>
  </si>
  <si>
    <t>PGR</t>
  </si>
  <si>
    <t>PGTI</t>
  </si>
  <si>
    <t>POST</t>
  </si>
  <si>
    <t>PSX</t>
  </si>
  <si>
    <t>PTP</t>
  </si>
  <si>
    <t>RHP</t>
  </si>
  <si>
    <t>RNR</t>
  </si>
  <si>
    <t>RPAI</t>
  </si>
  <si>
    <t>SCBT</t>
  </si>
  <si>
    <t>SCS</t>
  </si>
  <si>
    <t>SIX</t>
  </si>
  <si>
    <t>SJM</t>
  </si>
  <si>
    <t>SJR</t>
  </si>
  <si>
    <t>SLH</t>
  </si>
  <si>
    <t>SNTS</t>
  </si>
  <si>
    <t>SQI</t>
  </si>
  <si>
    <t>SRE</t>
  </si>
  <si>
    <t>SSTK</t>
  </si>
  <si>
    <t>STAG</t>
  </si>
  <si>
    <t>SYY</t>
  </si>
  <si>
    <t>THC</t>
  </si>
  <si>
    <t>TIS</t>
  </si>
  <si>
    <t>TREX</t>
  </si>
  <si>
    <t>TWX</t>
  </si>
  <si>
    <t>UGI</t>
  </si>
  <si>
    <t>UNS</t>
  </si>
  <si>
    <t>VMED</t>
  </si>
  <si>
    <t>VTR</t>
  </si>
  <si>
    <t>WPC</t>
  </si>
  <si>
    <t>WRB</t>
  </si>
  <si>
    <t>WSBC</t>
  </si>
  <si>
    <t>WTS</t>
  </si>
  <si>
    <t>Current Longs</t>
  </si>
  <si>
    <t>Date</t>
  </si>
  <si>
    <t>Current Shorts</t>
  </si>
  <si>
    <t>Capital</t>
  </si>
  <si>
    <t>GV</t>
  </si>
  <si>
    <t>PRIM</t>
  </si>
  <si>
    <t>BLC</t>
  </si>
  <si>
    <t>HY</t>
  </si>
  <si>
    <t>CEB</t>
  </si>
  <si>
    <t>RRMS</t>
  </si>
  <si>
    <t>BCEI</t>
  </si>
  <si>
    <t>FDEF</t>
  </si>
  <si>
    <t>NLSN</t>
  </si>
  <si>
    <t>JBT</t>
  </si>
  <si>
    <t>HII</t>
  </si>
  <si>
    <t>CHUY</t>
  </si>
  <si>
    <t>CBI</t>
  </si>
  <si>
    <t>HON</t>
  </si>
  <si>
    <t>BDC</t>
  </si>
  <si>
    <t>KCAP</t>
  </si>
  <si>
    <t>DISCA</t>
  </si>
  <si>
    <t>NLS</t>
  </si>
  <si>
    <t>CPK</t>
  </si>
  <si>
    <t>FRC</t>
  </si>
  <si>
    <t>OILT</t>
  </si>
  <si>
    <t>TG</t>
  </si>
  <si>
    <t>DAL</t>
  </si>
  <si>
    <t>PRAA</t>
  </si>
  <si>
    <t>LGP</t>
  </si>
  <si>
    <t>ITT</t>
  </si>
  <si>
    <t>FDUS</t>
  </si>
  <si>
    <t>STRZA</t>
  </si>
  <si>
    <t>GPC</t>
  </si>
  <si>
    <t>HNI</t>
  </si>
  <si>
    <t>GLT</t>
  </si>
  <si>
    <t>TYL</t>
  </si>
  <si>
    <t>GMK</t>
  </si>
  <si>
    <t>CFNL</t>
  </si>
  <si>
    <t>PPBI</t>
  </si>
  <si>
    <t>HF</t>
  </si>
  <si>
    <t>AAON</t>
  </si>
  <si>
    <t>TYPE</t>
  </si>
  <si>
    <t>IMI</t>
  </si>
  <si>
    <t>SMLP</t>
  </si>
  <si>
    <t>EPL</t>
  </si>
  <si>
    <t>MPLX</t>
  </si>
  <si>
    <t>FLXS</t>
  </si>
  <si>
    <t>BXE</t>
  </si>
  <si>
    <t>MINI</t>
  </si>
  <si>
    <t>TEL</t>
  </si>
  <si>
    <t>SILC</t>
  </si>
  <si>
    <t>WGO</t>
  </si>
  <si>
    <t>WYN</t>
  </si>
  <si>
    <t>CACC</t>
  </si>
  <si>
    <t>AZZ</t>
  </si>
  <si>
    <t>GLP</t>
  </si>
  <si>
    <t>UAL</t>
  </si>
  <si>
    <t>KWR</t>
  </si>
  <si>
    <t>NWL</t>
  </si>
  <si>
    <t>PKOH</t>
  </si>
  <si>
    <t>FFG</t>
  </si>
  <si>
    <t>TDY</t>
  </si>
  <si>
    <t>WTW</t>
  </si>
  <si>
    <t>Tick</t>
  </si>
  <si>
    <t>R</t>
  </si>
  <si>
    <t>Exit #1</t>
  </si>
  <si>
    <t>P/L</t>
  </si>
  <si>
    <t>Exit #2</t>
  </si>
  <si>
    <t>Comm</t>
  </si>
  <si>
    <t>Net P/L</t>
  </si>
  <si>
    <t>Setup</t>
  </si>
  <si>
    <t>L/S</t>
  </si>
  <si>
    <t>L</t>
  </si>
  <si>
    <t># S</t>
  </si>
  <si>
    <t>Exit #3</t>
  </si>
  <si>
    <t>Net %</t>
  </si>
  <si>
    <t>Gross P/L</t>
  </si>
  <si>
    <t>Gross %</t>
  </si>
  <si>
    <t># Days</t>
  </si>
  <si>
    <t>Net R</t>
  </si>
  <si>
    <t>Gross R</t>
  </si>
  <si>
    <t>Max Risk</t>
  </si>
  <si>
    <t>DTLK</t>
  </si>
  <si>
    <t>VRTU</t>
  </si>
  <si>
    <t>VIAB</t>
  </si>
  <si>
    <t>EFII</t>
  </si>
  <si>
    <t>UNM</t>
  </si>
  <si>
    <t>USCR</t>
  </si>
  <si>
    <t>TTS</t>
  </si>
  <si>
    <t>WETF</t>
  </si>
  <si>
    <t>CLVS</t>
  </si>
  <si>
    <t>UHAL</t>
  </si>
  <si>
    <t>CRBC</t>
  </si>
  <si>
    <t>CELG</t>
  </si>
  <si>
    <t>HOMB</t>
  </si>
  <si>
    <t>LNG</t>
  </si>
  <si>
    <t>SAVE</t>
  </si>
  <si>
    <t>RNET</t>
  </si>
  <si>
    <t>OMAB</t>
  </si>
  <si>
    <t>TRN</t>
  </si>
  <si>
    <t>BLK</t>
  </si>
  <si>
    <t>TKR</t>
  </si>
  <si>
    <t>CVLT</t>
  </si>
  <si>
    <t>SAAS</t>
  </si>
  <si>
    <t>CBS</t>
  </si>
  <si>
    <t>LNKD</t>
  </si>
  <si>
    <t>TGI</t>
  </si>
  <si>
    <t>FLY</t>
  </si>
  <si>
    <t>SSNC</t>
  </si>
  <si>
    <t>NYMT</t>
  </si>
  <si>
    <t>BDX</t>
  </si>
  <si>
    <t>TRIP</t>
  </si>
  <si>
    <t>SLGN</t>
  </si>
  <si>
    <t>WST</t>
  </si>
  <si>
    <t>REXX</t>
  </si>
  <si>
    <t>WAGE</t>
  </si>
  <si>
    <t>ENS</t>
  </si>
  <si>
    <t>RRC</t>
  </si>
  <si>
    <t>CHSP</t>
  </si>
  <si>
    <t>CYH</t>
  </si>
  <si>
    <t>CBOE</t>
  </si>
  <si>
    <t>KKD</t>
  </si>
  <si>
    <t>LYB</t>
  </si>
  <si>
    <t>BLX</t>
  </si>
  <si>
    <t>LAD</t>
  </si>
  <si>
    <t>CONN</t>
  </si>
  <si>
    <t>DXPE</t>
  </si>
  <si>
    <t>VCLK</t>
  </si>
  <si>
    <t>NATI</t>
  </si>
  <si>
    <t>IBM</t>
  </si>
  <si>
    <t>ADUS</t>
  </si>
  <si>
    <t>KSU</t>
  </si>
  <si>
    <t>IR</t>
  </si>
  <si>
    <t>EGL</t>
  </si>
  <si>
    <t>SAIA</t>
  </si>
  <si>
    <t>HMA</t>
  </si>
  <si>
    <t>CRL</t>
  </si>
  <si>
    <t>SNDK</t>
  </si>
  <si>
    <t>INFI</t>
  </si>
  <si>
    <t>FRGI</t>
  </si>
  <si>
    <t>CBK</t>
  </si>
  <si>
    <t>ANSS</t>
  </si>
  <si>
    <t>EXL</t>
  </si>
  <si>
    <t>ADP</t>
  </si>
  <si>
    <t>ALGT</t>
  </si>
  <si>
    <t>ULTA</t>
  </si>
  <si>
    <t>BIDU</t>
  </si>
  <si>
    <t>Max P</t>
  </si>
  <si>
    <t>Max R</t>
  </si>
  <si>
    <t xml:space="preserve"> </t>
  </si>
  <si>
    <t>Bull/Bear</t>
  </si>
  <si>
    <t>Unrealized Risk</t>
  </si>
  <si>
    <t>Unreal R</t>
  </si>
  <si>
    <t>$ Risk</t>
  </si>
  <si>
    <t>Risk Per Trade</t>
  </si>
  <si>
    <t>$ Max Risk</t>
  </si>
  <si>
    <t>Total R</t>
  </si>
  <si>
    <t xml:space="preserve">  </t>
  </si>
  <si>
    <t>TDC</t>
  </si>
  <si>
    <t>LQDT</t>
  </si>
  <si>
    <t>WLT</t>
  </si>
  <si>
    <t>Entry Risk</t>
  </si>
  <si>
    <t>GRMN</t>
  </si>
  <si>
    <t>VHC</t>
  </si>
  <si>
    <t>SXE</t>
  </si>
  <si>
    <t>LFL</t>
  </si>
  <si>
    <t>0</t>
  </si>
  <si>
    <t>BVN</t>
  </si>
  <si>
    <t>FFIV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</si>
</sst>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_);\(0\)"/>
    <numFmt numFmtId="165" formatCode="&quot;$&quot;#,##0"/>
    <numFmt numFmtId="166" formatCode="0.00_);[Red]\(0.00\)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/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6" tint="0.39997558519241921"/>
      </bottom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7" fontId="0" fillId="0" borderId="0" xfId="0" applyNumberFormat="1" applyFont="1" applyAlignment="1">
      <alignment horizontal="right"/>
    </xf>
    <xf numFmtId="7" fontId="0" fillId="0" borderId="0" xfId="0" applyNumberFormat="1" applyFont="1" applyAlignment="1" applyProtection="1">
      <alignment horizontal="right"/>
      <protection locked="0"/>
    </xf>
    <xf numFmtId="7" fontId="0" fillId="0" borderId="0" xfId="0" applyNumberFormat="1" applyFont="1" applyAlignment="1" applyProtection="1">
      <protection locked="0"/>
    </xf>
    <xf numFmtId="7" fontId="0" fillId="0" borderId="0" xfId="0" applyNumberFormat="1" applyFont="1"/>
    <xf numFmtId="7" fontId="0" fillId="0" borderId="0" xfId="0" applyNumberFormat="1" applyFont="1" applyBorder="1" applyProtection="1">
      <protection locked="0"/>
    </xf>
    <xf numFmtId="7" fontId="0" fillId="0" borderId="0" xfId="0" applyNumberFormat="1" applyFont="1" applyBorder="1" applyAlignment="1" applyProtection="1">
      <protection locked="0"/>
    </xf>
    <xf numFmtId="7" fontId="0" fillId="0" borderId="0" xfId="0" applyNumberFormat="1" applyFont="1" applyAlignment="1">
      <alignment horizontal="center"/>
    </xf>
    <xf numFmtId="165" fontId="0" fillId="0" borderId="0" xfId="0" applyNumberFormat="1" applyFont="1"/>
    <xf numFmtId="7" fontId="0" fillId="0" borderId="0" xfId="0" applyNumberFormat="1" applyFont="1" applyAlignment="1"/>
    <xf numFmtId="164" fontId="0" fillId="0" borderId="0" xfId="0" applyNumberFormat="1" applyFont="1" applyAlignment="1">
      <alignment horizontal="right"/>
    </xf>
    <xf numFmtId="2" fontId="0" fillId="0" borderId="0" xfId="0" applyNumberFormat="1" applyFont="1"/>
    <xf numFmtId="7" fontId="3" fillId="0" borderId="0" xfId="0" applyNumberFormat="1" applyFont="1" applyBorder="1" applyAlignment="1">
      <alignment horizontal="center"/>
    </xf>
    <xf numFmtId="7" fontId="3" fillId="0" borderId="0" xfId="0" applyNumberFormat="1" applyFont="1" applyAlignment="1">
      <alignment horizontal="center"/>
    </xf>
    <xf numFmtId="7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/>
    <xf numFmtId="165" fontId="3" fillId="0" borderId="0" xfId="0" applyNumberFormat="1" applyFont="1"/>
    <xf numFmtId="7" fontId="3" fillId="0" borderId="0" xfId="0" applyNumberFormat="1" applyFont="1" applyAlignment="1" applyProtection="1">
      <alignment horizontal="right"/>
      <protection locked="0"/>
    </xf>
    <xf numFmtId="7" fontId="3" fillId="0" borderId="0" xfId="0" applyNumberFormat="1" applyFont="1" applyProtection="1">
      <protection locked="0"/>
    </xf>
    <xf numFmtId="7" fontId="3" fillId="0" borderId="0" xfId="0" applyNumberFormat="1" applyFont="1" applyAlignment="1" applyProtection="1">
      <protection locked="0"/>
    </xf>
    <xf numFmtId="7" fontId="3" fillId="0" borderId="0" xfId="0" applyNumberFormat="1" applyFont="1"/>
    <xf numFmtId="7" fontId="3" fillId="0" borderId="0" xfId="0" applyNumberFormat="1" applyFont="1" applyFill="1" applyBorder="1" applyAlignment="1" applyProtection="1">
      <alignment horizontal="right"/>
      <protection locked="0"/>
    </xf>
    <xf numFmtId="7" fontId="1" fillId="0" borderId="0" xfId="0" applyNumberFormat="1" applyFont="1" applyAlignment="1">
      <alignment horizontal="center"/>
    </xf>
    <xf numFmtId="7" fontId="3" fillId="0" borderId="0" xfId="0" applyNumberFormat="1" applyFont="1" applyBorder="1" applyAlignment="1">
      <alignment horizontal="right"/>
    </xf>
    <xf numFmtId="7" fontId="3" fillId="0" borderId="0" xfId="0" applyNumberFormat="1" applyFont="1" applyFill="1" applyBorder="1" applyAlignment="1">
      <alignment horizontal="center"/>
    </xf>
    <xf numFmtId="7" fontId="3" fillId="0" borderId="0" xfId="0" applyNumberFormat="1" applyFont="1" applyFill="1" applyBorder="1" applyAlignment="1">
      <alignment horizontal="right"/>
    </xf>
    <xf numFmtId="7" fontId="2" fillId="0" borderId="0" xfId="0" applyNumberFormat="1" applyFont="1" applyAlignment="1"/>
    <xf numFmtId="7" fontId="0" fillId="0" borderId="0" xfId="0" applyNumberFormat="1" applyFont="1" applyBorder="1" applyAlignment="1" applyProtection="1">
      <alignment horizontal="right"/>
      <protection locked="0"/>
    </xf>
    <xf numFmtId="7" fontId="0" fillId="0" borderId="0" xfId="0" applyNumberFormat="1" applyFont="1" applyBorder="1"/>
    <xf numFmtId="164" fontId="5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7" fontId="0" fillId="0" borderId="0" xfId="0" applyNumberFormat="1" applyFont="1" applyFill="1"/>
    <xf numFmtId="7" fontId="0" fillId="0" borderId="0" xfId="0" applyNumberFormat="1" applyBorder="1" applyAlignment="1">
      <alignment horizontal="left"/>
    </xf>
    <xf numFmtId="7" fontId="3" fillId="0" borderId="0" xfId="0" applyNumberFormat="1" applyFont="1" applyFill="1" applyBorder="1" applyAlignment="1"/>
    <xf numFmtId="7" fontId="0" fillId="0" borderId="0" xfId="0" applyNumberFormat="1" applyFont="1" applyBorder="1" applyAlignment="1">
      <alignment horizontal="right"/>
    </xf>
    <xf numFmtId="7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/>
    <xf numFmtId="7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7" fontId="0" fillId="0" borderId="0" xfId="0" applyNumberFormat="1" applyBorder="1"/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7" fontId="3" fillId="0" borderId="0" xfId="0" applyNumberFormat="1" applyFont="1" applyBorder="1" applyProtection="1">
      <protection locked="0"/>
    </xf>
    <xf numFmtId="7" fontId="2" fillId="0" borderId="0" xfId="0" applyNumberFormat="1" applyFont="1" applyBorder="1" applyAlignment="1"/>
    <xf numFmtId="7" fontId="2" fillId="0" borderId="0" xfId="0" applyNumberFormat="1" applyFont="1" applyBorder="1"/>
    <xf numFmtId="7" fontId="2" fillId="0" borderId="0" xfId="0" applyNumberFormat="1" applyFont="1" applyFill="1" applyBorder="1" applyAlignment="1"/>
    <xf numFmtId="7" fontId="2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7" fontId="7" fillId="0" borderId="0" xfId="0" applyNumberFormat="1" applyFont="1" applyFill="1" applyAlignment="1">
      <alignment horizontal="center"/>
    </xf>
    <xf numFmtId="7" fontId="3" fillId="0" borderId="0" xfId="0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right"/>
    </xf>
    <xf numFmtId="5" fontId="3" fillId="2" borderId="1" xfId="0" applyNumberFormat="1" applyFont="1" applyFill="1" applyBorder="1" applyAlignment="1" applyProtection="1">
      <alignment horizontal="center"/>
      <protection locked="0"/>
    </xf>
    <xf numFmtId="10" fontId="3" fillId="2" borderId="1" xfId="0" applyNumberFormat="1" applyFont="1" applyFill="1" applyBorder="1" applyAlignment="1" applyProtection="1">
      <alignment horizontal="center"/>
      <protection locked="0"/>
    </xf>
    <xf numFmtId="15" fontId="1" fillId="3" borderId="5" xfId="0" applyNumberFormat="1" applyFont="1" applyFill="1" applyBorder="1" applyAlignment="1" applyProtection="1">
      <alignment horizontal="center"/>
      <protection locked="0"/>
    </xf>
    <xf numFmtId="7" fontId="3" fillId="3" borderId="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7" fontId="7" fillId="0" borderId="0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7" fontId="3" fillId="0" borderId="3" xfId="0" applyNumberFormat="1" applyFont="1" applyBorder="1" applyAlignment="1">
      <alignment horizontal="right"/>
    </xf>
    <xf numFmtId="16" fontId="3" fillId="0" borderId="0" xfId="0" applyNumberFormat="1" applyFont="1" applyFill="1" applyBorder="1" applyAlignment="1">
      <alignment horizontal="center"/>
    </xf>
    <xf numFmtId="7" fontId="9" fillId="0" borderId="0" xfId="0" applyNumberFormat="1" applyFont="1" applyAlignment="1">
      <alignment horizontal="center"/>
    </xf>
    <xf numFmtId="5" fontId="3" fillId="0" borderId="0" xfId="0" applyNumberFormat="1" applyFont="1"/>
    <xf numFmtId="5" fontId="9" fillId="0" borderId="0" xfId="0" applyNumberFormat="1" applyFont="1" applyBorder="1" applyAlignment="1">
      <alignment horizontal="right"/>
    </xf>
    <xf numFmtId="5" fontId="0" fillId="0" borderId="0" xfId="0" applyNumberFormat="1" applyFont="1" applyBorder="1"/>
    <xf numFmtId="5" fontId="0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1" fontId="0" fillId="0" borderId="0" xfId="0" applyNumberFormat="1" applyFont="1"/>
    <xf numFmtId="1" fontId="0" fillId="0" borderId="0" xfId="0" applyNumberFormat="1" applyFont="1" applyFill="1"/>
    <xf numFmtId="1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5" fontId="10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/>
    <xf numFmtId="37" fontId="3" fillId="0" borderId="0" xfId="0" applyNumberFormat="1" applyFont="1" applyBorder="1" applyAlignment="1">
      <alignment horizontal="center"/>
    </xf>
    <xf numFmtId="0" fontId="11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164" fontId="1" fillId="0" borderId="6" xfId="0" applyNumberFormat="1" applyFont="1" applyBorder="1" applyAlignment="1">
      <alignment horizontal="center"/>
    </xf>
    <xf numFmtId="7" fontId="1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" fontId="0" fillId="0" borderId="0" xfId="0" applyNumberFormat="1"/>
    <xf numFmtId="8" fontId="0" fillId="0" borderId="0" xfId="0" applyNumberFormat="1"/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3" xfId="0" applyNumberFormat="1" applyBorder="1"/>
    <xf numFmtId="0" fontId="0" fillId="0" borderId="0" xfId="0" applyBorder="1"/>
    <xf numFmtId="8" fontId="0" fillId="0" borderId="7" xfId="0" applyNumberFormat="1" applyBorder="1"/>
    <xf numFmtId="8" fontId="8" fillId="0" borderId="0" xfId="0" applyNumberFormat="1" applyFont="1" applyAlignment="1">
      <alignment horizontal="center"/>
    </xf>
    <xf numFmtId="8" fontId="8" fillId="0" borderId="0" xfId="0" applyNumberFormat="1" applyFont="1" applyBorder="1" applyAlignment="1">
      <alignment horizontal="center"/>
    </xf>
    <xf numFmtId="8" fontId="0" fillId="0" borderId="0" xfId="0" applyNumberFormat="1" applyBorder="1"/>
    <xf numFmtId="10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center"/>
    </xf>
    <xf numFmtId="10" fontId="8" fillId="0" borderId="9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8" fontId="4" fillId="0" borderId="8" xfId="0" applyNumberFormat="1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8" fontId="0" fillId="0" borderId="7" xfId="0" applyNumberFormat="1" applyBorder="1" applyAlignment="1"/>
    <xf numFmtId="0" fontId="8" fillId="0" borderId="0" xfId="0" applyFont="1" applyFill="1" applyAlignment="1"/>
    <xf numFmtId="0" fontId="0" fillId="0" borderId="0" xfId="0" applyFill="1" applyAlignment="1">
      <alignment horizontal="left"/>
    </xf>
    <xf numFmtId="0" fontId="0" fillId="0" borderId="0" xfId="0" applyFill="1"/>
    <xf numFmtId="7" fontId="12" fillId="0" borderId="0" xfId="0" applyNumberFormat="1" applyFont="1" applyFill="1" applyBorder="1" applyAlignment="1">
      <alignment horizontal="center"/>
    </xf>
    <xf numFmtId="7" fontId="1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right"/>
    </xf>
    <xf numFmtId="7" fontId="1" fillId="5" borderId="0" xfId="0" applyNumberFormat="1" applyFont="1" applyFill="1" applyBorder="1" applyAlignment="1">
      <alignment horizontal="center"/>
    </xf>
    <xf numFmtId="7" fontId="12" fillId="0" borderId="0" xfId="0" applyNumberFormat="1" applyFont="1" applyFill="1" applyAlignment="1">
      <alignment horizontal="center"/>
    </xf>
    <xf numFmtId="7" fontId="12" fillId="0" borderId="0" xfId="0" applyNumberFormat="1" applyFont="1" applyFill="1" applyAlignment="1">
      <alignment horizontal="right"/>
    </xf>
    <xf numFmtId="7" fontId="12" fillId="0" borderId="0" xfId="0" applyNumberFormat="1" applyFont="1" applyAlignment="1">
      <alignment horizontal="right"/>
    </xf>
    <xf numFmtId="7" fontId="0" fillId="0" borderId="0" xfId="0" applyNumberFormat="1" applyFont="1" applyFill="1" applyAlignment="1">
      <alignment horizontal="center"/>
    </xf>
    <xf numFmtId="5" fontId="0" fillId="0" borderId="0" xfId="0" applyNumberFormat="1" applyAlignment="1">
      <alignment horizontal="right"/>
    </xf>
    <xf numFmtId="7" fontId="3" fillId="0" borderId="0" xfId="0" applyNumberFormat="1" applyFont="1" applyFill="1" applyAlignment="1">
      <alignment horizontal="right"/>
    </xf>
    <xf numFmtId="0" fontId="0" fillId="0" borderId="10" xfId="0" applyFont="1" applyFill="1" applyBorder="1" applyAlignment="1">
      <alignment horizontal="center"/>
    </xf>
    <xf numFmtId="7" fontId="3" fillId="0" borderId="11" xfId="0" applyNumberFormat="1" applyFont="1" applyFill="1" applyBorder="1" applyAlignment="1">
      <alignment horizontal="right"/>
    </xf>
    <xf numFmtId="7" fontId="3" fillId="0" borderId="12" xfId="0" applyNumberFormat="1" applyFont="1" applyFill="1" applyBorder="1" applyAlignment="1">
      <alignment horizontal="center"/>
    </xf>
    <xf numFmtId="7" fontId="3" fillId="0" borderId="13" xfId="0" applyNumberFormat="1" applyFont="1" applyFill="1" applyBorder="1" applyAlignment="1">
      <alignment horizontal="right"/>
    </xf>
    <xf numFmtId="0" fontId="0" fillId="0" borderId="0" xfId="0" applyFont="1" applyFill="1"/>
    <xf numFmtId="7" fontId="12" fillId="0" borderId="0" xfId="0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8" fontId="0" fillId="0" borderId="14" xfId="0" applyNumberFormat="1" applyBorder="1" applyAlignment="1">
      <alignment horizontal="right"/>
    </xf>
    <xf numFmtId="0" fontId="8" fillId="0" borderId="3" xfId="0" applyFont="1" applyBorder="1" applyAlignment="1">
      <alignment horizontal="right"/>
    </xf>
    <xf numFmtId="8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7" fontId="0" fillId="0" borderId="0" xfId="0" applyNumberForma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0" fontId="0" fillId="0" borderId="0" xfId="0" applyNumberFormat="1" applyFont="1" applyAlignment="1">
      <alignment horizontal="center"/>
    </xf>
    <xf numFmtId="8" fontId="0" fillId="0" borderId="8" xfId="0" applyNumberFormat="1" applyFont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0" fontId="0" fillId="0" borderId="0" xfId="0" applyNumberFormat="1" applyFont="1"/>
    <xf numFmtId="1" fontId="4" fillId="0" borderId="0" xfId="0" applyNumberFormat="1" applyFont="1" applyAlignment="1">
      <alignment horizontal="center"/>
    </xf>
    <xf numFmtId="7" fontId="3" fillId="0" borderId="10" xfId="0" applyNumberFormat="1" applyFont="1" applyFill="1" applyBorder="1" applyAlignment="1">
      <alignment horizontal="right"/>
    </xf>
    <xf numFmtId="7" fontId="1" fillId="3" borderId="4" xfId="0" applyNumberFormat="1" applyFont="1" applyFill="1" applyBorder="1" applyAlignment="1" applyProtection="1">
      <alignment horizontal="center"/>
      <protection locked="0"/>
    </xf>
    <xf numFmtId="7" fontId="1" fillId="0" borderId="15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7" fontId="13" fillId="0" borderId="0" xfId="0" applyNumberFormat="1" applyFont="1" applyFill="1" applyBorder="1" applyAlignment="1">
      <alignment horizontal="center"/>
    </xf>
    <xf numFmtId="7" fontId="13" fillId="0" borderId="0" xfId="0" applyNumberFormat="1" applyFont="1" applyFill="1" applyAlignment="1">
      <alignment horizontal="center"/>
    </xf>
    <xf numFmtId="7" fontId="13" fillId="0" borderId="0" xfId="0" applyNumberFormat="1" applyFont="1" applyFill="1" applyBorder="1" applyAlignment="1">
      <alignment horizontal="right"/>
    </xf>
    <xf numFmtId="7" fontId="13" fillId="0" borderId="0" xfId="0" applyNumberFormat="1" applyFont="1" applyFill="1" applyAlignment="1">
      <alignment horizontal="right"/>
    </xf>
    <xf numFmtId="7" fontId="13" fillId="0" borderId="3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7" fontId="13" fillId="0" borderId="0" xfId="0" applyNumberFormat="1" applyFont="1" applyBorder="1" applyAlignment="1">
      <alignment horizontal="right"/>
    </xf>
    <xf numFmtId="7" fontId="14" fillId="0" borderId="0" xfId="0" applyNumberFormat="1" applyFont="1" applyBorder="1" applyAlignment="1">
      <alignment horizontal="right"/>
    </xf>
    <xf numFmtId="7" fontId="1" fillId="5" borderId="0" xfId="0" applyNumberFormat="1" applyFont="1" applyFill="1" applyBorder="1" applyAlignment="1">
      <alignment horizontal="center"/>
    </xf>
    <xf numFmtId="7" fontId="1" fillId="4" borderId="0" xfId="0" applyNumberFormat="1" applyFont="1" applyFill="1" applyBorder="1" applyAlignment="1">
      <alignment horizontal="center"/>
    </xf>
    <xf numFmtId="7" fontId="1" fillId="4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9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9" formatCode="&quot;$&quot;#,##0_);\(&quot;$&quot;#,##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_);\(0\)"/>
      <alignment horizontal="righ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font>
        <b val="0"/>
      </font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general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general" vertical="bottom" textRotation="0" wrapText="0" indent="0" relativeIndent="255" justifyLastLine="0" shrinkToFit="0" mergeCell="0" readingOrder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_);\(0\)"/>
      <alignment horizontal="righ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border diagonalUp="0" diagonalDown="0">
        <left/>
        <right/>
        <top style="medium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255" justifyLastLine="0" shrinkToFit="0" mergeCell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_);\(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border diagonalUp="0" diagonalDown="0">
        <left/>
        <right/>
        <top style="medium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255" justifyLastLine="0" shrinkToFit="0" mergeCell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5" formatCode="#,##0_);\(#,##0\)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border>
        <bottom style="thin">
          <color auto="1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255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righ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_);\(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  <dxf>
      <border diagonalUp="0" diagonalDown="0">
        <left/>
        <right/>
        <top style="medium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numFmt numFmtId="11" formatCode="&quot;$&quot;#,##0.00_);\(&quot;$&quot;#,##0.00\)"/>
      <alignment horizontal="center" vertical="bottom" textRotation="0" wrapText="0" indent="0" relativeIndent="255" justifyLastLine="0" shrinkToFit="0" mergeCell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195</xdr:row>
      <xdr:rowOff>0</xdr:rowOff>
    </xdr:from>
    <xdr:to>
      <xdr:col>7</xdr:col>
      <xdr:colOff>19050</xdr:colOff>
      <xdr:row>195</xdr:row>
      <xdr:rowOff>76200</xdr:rowOff>
    </xdr:to>
    <xdr:pic>
      <xdr:nvPicPr>
        <xdr:cNvPr id="1025" name="Picture 1" descr="http://finviz.com/gfx/nic2x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37147500"/>
          <a:ext cx="19050" cy="7620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3:K24" headerRowDxfId="64" dataDxfId="63" tableBorderDxfId="62">
  <tableColumns count="10">
    <tableColumn id="7" name="X" totalsRowLabel="Total" dataDxfId="61"/>
    <tableColumn id="1" name="TICK" dataDxfId="60"/>
    <tableColumn id="10" name="Pattern" dataDxfId="59"/>
    <tableColumn id="2" name="Entry" dataDxfId="58"/>
    <tableColumn id="3" name="Stop" dataDxfId="57"/>
    <tableColumn id="8" name="Risk" dataDxfId="56">
      <calculatedColumnFormula>(Table2[[#This Row],[Stop]]-#REF!)/(#REF!-Table2[[#This Row],[Entry]])</calculatedColumnFormula>
    </tableColumn>
    <tableColumn id="6" name="Shares" dataDxfId="55">
      <calculatedColumnFormula>X9/Table2[[#This Row],[Risk]]</calculatedColumnFormula>
    </tableColumn>
    <tableColumn id="4" name="Capital" dataDxfId="54">
      <calculatedColumnFormula>Table2[[#This Row],[Shares]]*Table2[[#This Row],[Entry]]</calculatedColumnFormula>
    </tableColumn>
    <tableColumn id="5" name=" " dataDxfId="53"/>
    <tableColumn id="9" name="  " dataDxfId="52"/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id="1" name="Table2452" displayName="Table2452" ref="M3:V24" totalsRowShown="0" headerRowDxfId="51" dataDxfId="49" headerRowBorderDxfId="50">
  <tableColumns count="10">
    <tableColumn id="6" name="X" dataDxfId="48"/>
    <tableColumn id="1" name="TICK" dataDxfId="47"/>
    <tableColumn id="5" name="Pattern" dataDxfId="46"/>
    <tableColumn id="2" name="Entry" dataDxfId="45"/>
    <tableColumn id="3" name="Stop" dataDxfId="44"/>
    <tableColumn id="7" name="Risk" dataDxfId="43">
      <calculatedColumnFormula>(#REF!-#REF!)/(#REF!-#REF!)</calculatedColumnFormula>
    </tableColumn>
    <tableColumn id="8" name="Shares" dataDxfId="1">
      <calculatedColumnFormula>#REF!/Table2452[[#This Row],[Risk]]</calculatedColumnFormula>
    </tableColumn>
    <tableColumn id="9" name="Capital" dataDxfId="0">
      <calculatedColumnFormula>Table2452[[#This Row],[Shares]]*Table2452[[#This Row],[Entry]]</calculatedColumnFormula>
    </tableColumn>
    <tableColumn id="4" name=" " dataDxfId="42"/>
    <tableColumn id="10" name="  " dataDxfId="41"/>
  </tableColumns>
  <tableStyleInfo name="TableStyleMedium24" showFirstColumn="0" showLastColumn="0" showRowStripes="1" showColumnStripes="0"/>
</table>
</file>

<file path=xl/tables/table3.xml><?xml version="1.0" encoding="utf-8"?>
<table xmlns="http://schemas.openxmlformats.org/spreadsheetml/2006/main" id="9" name="Table210" displayName="Table210" ref="B27:K48" headerRowDxfId="40" dataDxfId="39" tableBorderDxfId="38">
  <tableColumns count="10">
    <tableColumn id="7" name="Date" totalsRowLabel="Total" dataDxfId="37"/>
    <tableColumn id="1" name="TICK" dataDxfId="36"/>
    <tableColumn id="10" name="Pattern" dataDxfId="35"/>
    <tableColumn id="2" name="Entry" dataDxfId="34"/>
    <tableColumn id="3" name="Stop" dataDxfId="33"/>
    <tableColumn id="8" name="Risk" dataDxfId="32">
      <calculatedColumnFormula>Table210[[#This Row],[Stop]]-Table210[[#This Row],[Entry]]</calculatedColumnFormula>
    </tableColumn>
    <tableColumn id="6" name="Shares" dataDxfId="31">
      <calculatedColumnFormula>Y30/Table210[[#This Row],[Risk]]</calculatedColumnFormula>
    </tableColumn>
    <tableColumn id="4" name="$ Risk" dataDxfId="30">
      <calculatedColumnFormula>Table210[[#This Row],[Risk]]*Table210[[#This Row],[Shares]]</calculatedColumnFormula>
    </tableColumn>
    <tableColumn id="5" name="Unreal R" dataDxfId="29">
      <calculatedColumnFormula>I28*I4</calculatedColumnFormula>
    </tableColumn>
    <tableColumn id="9" name="Total R" dataDxfId="28">
      <calculatedColumnFormula>Table210[[#This Row],[Unreal R]]*Table210[[#This Row],[Shares]]</calculatedColumnFormula>
    </tableColumn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id="10" name="Table21011" displayName="Table21011" ref="M27:V48" headerRowDxfId="27" dataDxfId="26" tableBorderDxfId="25">
  <tableColumns count="10">
    <tableColumn id="7" name="Date" totalsRowLabel="Total" dataDxfId="24"/>
    <tableColumn id="1" name="TICK" dataDxfId="23"/>
    <tableColumn id="10" name="Pattern" dataDxfId="22"/>
    <tableColumn id="2" name="Entry" dataDxfId="21"/>
    <tableColumn id="3" name="Stop" dataDxfId="20"/>
    <tableColumn id="8" name="Risk" dataDxfId="19">
      <calculatedColumnFormula>Table21011[[#This Row],[Entry]]-Table21011[[#This Row],[Stop]]</calculatedColumnFormula>
    </tableColumn>
    <tableColumn id="6" name="Shares" dataDxfId="18">
      <calculatedColumnFormula>AG30/Table21011[[#This Row],[Risk]]</calculatedColumnFormula>
    </tableColumn>
    <tableColumn id="4" name="$ Risk" dataDxfId="17">
      <calculatedColumnFormula>Table21011[[#This Row],[Shares]]*Table21011[[#This Row],[Risk]]</calculatedColumnFormula>
    </tableColumn>
    <tableColumn id="5" name="Unreal R" dataDxfId="16">
      <calculatedColumnFormula>21.77-Q28</calculatedColumnFormula>
    </tableColumn>
    <tableColumn id="9" name="Total R" dataDxfId="15">
      <calculatedColumnFormula>Table21011[[#This Row],[Unreal R]]*Table21011[[#This Row],[Shares]]</calculatedColumnFormula>
    </tableColumn>
  </tableColumns>
  <tableStyleInfo name="TableStyleMedium24" showFirstColumn="0" showLastColumn="0" showRowStripes="1" showColumnStripes="0"/>
</table>
</file>

<file path=xl/tables/table5.xml><?xml version="1.0" encoding="utf-8"?>
<table xmlns="http://schemas.openxmlformats.org/spreadsheetml/2006/main" id="3" name="Table24" displayName="Table24" ref="E1:G22" totalsRowShown="0" headerRowDxfId="11" dataDxfId="10">
  <autoFilter ref="E1:G22"/>
  <sortState ref="E2:G22">
    <sortCondition ref="E1:E22"/>
  </sortState>
  <tableColumns count="3">
    <tableColumn id="1" name="Shorts" dataDxfId="9"/>
    <tableColumn id="2" name="x " dataDxfId="8"/>
    <tableColumn id="5" name="Notes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1" displayName="Table1" ref="A1:C248" totalsRowShown="0" headerRowDxfId="6" dataDxfId="5">
  <autoFilter ref="A1:C248"/>
  <sortState ref="A2:C248">
    <sortCondition ref="A1:A248"/>
  </sortState>
  <tableColumns count="3">
    <tableColumn id="1" name="Longs" dataDxfId="4"/>
    <tableColumn id="2" name="x" dataDxfId="3"/>
    <tableColumn id="4" name="Note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146"/>
  <sheetViews>
    <sheetView tabSelected="1" zoomScale="90" zoomScaleNormal="90" workbookViewId="0">
      <selection activeCell="D14" sqref="D14"/>
    </sheetView>
  </sheetViews>
  <sheetFormatPr defaultRowHeight="15"/>
  <cols>
    <col min="1" max="1" width="2.85546875" style="4" customWidth="1"/>
    <col min="2" max="2" width="7.85546875" style="7" customWidth="1"/>
    <col min="3" max="3" width="8.5703125" style="7" customWidth="1"/>
    <col min="4" max="4" width="11.42578125" style="1" customWidth="1"/>
    <col min="5" max="5" width="8.5703125" style="1" customWidth="1"/>
    <col min="6" max="6" width="8.5703125" style="10" customWidth="1"/>
    <col min="7" max="8" width="8.5703125" style="11" customWidth="1"/>
    <col min="9" max="9" width="8.5703125" style="82" customWidth="1"/>
    <col min="10" max="10" width="8.5703125" style="7" customWidth="1"/>
    <col min="11" max="11" width="9.140625" style="7" customWidth="1"/>
    <col min="12" max="12" width="2.85546875" style="7" customWidth="1"/>
    <col min="13" max="13" width="7.7109375" style="2" customWidth="1"/>
    <col min="14" max="14" width="8.5703125" style="19" customWidth="1"/>
    <col min="15" max="15" width="11.42578125" style="3" customWidth="1"/>
    <col min="16" max="16" width="8.5703125" style="4" customWidth="1"/>
    <col min="17" max="17" width="8.5703125" style="1" customWidth="1"/>
    <col min="18" max="18" width="8.5703125" style="4" customWidth="1"/>
    <col min="19" max="19" width="8.5703125" style="79" customWidth="1"/>
    <col min="20" max="20" width="8.5703125" style="8" customWidth="1"/>
    <col min="21" max="21" width="8.5703125" style="4" customWidth="1"/>
    <col min="22" max="22" width="9.140625" style="4" customWidth="1"/>
    <col min="23" max="23" width="2.85546875" style="4" customWidth="1"/>
    <col min="24" max="24" width="14.28515625" style="4" customWidth="1"/>
    <col min="25" max="25" width="2.85546875" style="4" customWidth="1"/>
    <col min="26" max="26" width="14.28515625" style="4" customWidth="1"/>
    <col min="27" max="16384" width="9.140625" style="4"/>
  </cols>
  <sheetData>
    <row r="1" spans="1:28" s="21" customFormat="1">
      <c r="A1" s="13"/>
      <c r="B1" s="13"/>
      <c r="C1" s="13"/>
      <c r="D1" s="14"/>
      <c r="E1" s="14"/>
      <c r="F1" s="15"/>
      <c r="G1" s="16"/>
      <c r="H1" s="16"/>
      <c r="I1" s="80"/>
      <c r="J1" s="13"/>
      <c r="K1" s="13"/>
      <c r="L1" s="13"/>
      <c r="M1" s="18"/>
      <c r="N1" s="19"/>
      <c r="O1" s="19"/>
      <c r="Q1" s="14"/>
      <c r="S1" s="76"/>
      <c r="T1" s="17"/>
    </row>
    <row r="2" spans="1:28" s="21" customFormat="1" ht="15.75" thickBot="1">
      <c r="B2" s="170" t="s">
        <v>0</v>
      </c>
      <c r="C2" s="170"/>
      <c r="D2" s="170"/>
      <c r="E2" s="170"/>
      <c r="F2" s="170"/>
      <c r="G2" s="170"/>
      <c r="H2" s="170"/>
      <c r="I2" s="170"/>
      <c r="J2" s="170"/>
      <c r="K2" s="125"/>
      <c r="L2" s="13"/>
      <c r="M2" s="172" t="s">
        <v>4</v>
      </c>
      <c r="N2" s="172"/>
      <c r="O2" s="172"/>
      <c r="P2" s="172"/>
      <c r="Q2" s="172"/>
      <c r="R2" s="172"/>
      <c r="S2" s="172"/>
      <c r="T2" s="172"/>
      <c r="U2" s="172"/>
      <c r="V2" s="172"/>
      <c r="Z2" s="76"/>
      <c r="AA2" s="17"/>
      <c r="AB2" s="22"/>
    </row>
    <row r="3" spans="1:28" s="23" customFormat="1" ht="15.75" thickBot="1">
      <c r="B3" s="64" t="s">
        <v>8</v>
      </c>
      <c r="C3" s="64" t="s">
        <v>9</v>
      </c>
      <c r="D3" s="64" t="s">
        <v>15</v>
      </c>
      <c r="E3" s="64" t="s">
        <v>3</v>
      </c>
      <c r="F3" s="64" t="s">
        <v>1</v>
      </c>
      <c r="G3" s="69" t="s">
        <v>6</v>
      </c>
      <c r="H3" s="70" t="s">
        <v>2</v>
      </c>
      <c r="I3" s="72" t="s">
        <v>148</v>
      </c>
      <c r="J3" s="64" t="s">
        <v>294</v>
      </c>
      <c r="K3" s="64" t="s">
        <v>302</v>
      </c>
      <c r="L3" s="64"/>
      <c r="M3" s="64" t="s">
        <v>8</v>
      </c>
      <c r="N3" s="64" t="s">
        <v>9</v>
      </c>
      <c r="O3" s="64" t="s">
        <v>15</v>
      </c>
      <c r="P3" s="64" t="s">
        <v>3</v>
      </c>
      <c r="Q3" s="64" t="s">
        <v>1</v>
      </c>
      <c r="R3" s="71" t="s">
        <v>6</v>
      </c>
      <c r="S3" s="72" t="s">
        <v>2</v>
      </c>
      <c r="T3" s="87" t="s">
        <v>148</v>
      </c>
      <c r="U3" s="64" t="s">
        <v>294</v>
      </c>
      <c r="V3" s="64" t="s">
        <v>302</v>
      </c>
      <c r="X3" s="56" t="s">
        <v>5</v>
      </c>
      <c r="Y3" s="18"/>
      <c r="Z3" s="55">
        <f ca="1">TODAY()</f>
        <v>41378</v>
      </c>
      <c r="AA3" s="21"/>
    </row>
    <row r="4" spans="1:28" s="21" customFormat="1">
      <c r="B4" s="25"/>
      <c r="C4" s="39"/>
      <c r="D4" s="39"/>
      <c r="E4" s="26"/>
      <c r="F4" s="26"/>
      <c r="G4" s="73">
        <f>Table2[[#This Row],[Stop]]-Table2[[#This Row],[Entry]]</f>
        <v>0</v>
      </c>
      <c r="H4" s="52" t="e">
        <f>-X10/Table2[[#This Row],[Risk]]</f>
        <v>#DIV/0!</v>
      </c>
      <c r="I4" s="77" t="e">
        <f>Table2[[#This Row],[Shares]]*Table2[[#This Row],[Entry]]</f>
        <v>#DIV/0!</v>
      </c>
      <c r="J4" s="24"/>
      <c r="K4" s="24"/>
      <c r="L4" s="24"/>
      <c r="M4" s="90"/>
      <c r="N4" s="13"/>
      <c r="O4" s="39"/>
      <c r="P4" s="24"/>
      <c r="Q4" s="24"/>
      <c r="R4" s="73">
        <f>Table2452[[#This Row],[Entry]]-Table2452[[#This Row],[Stop]]</f>
        <v>0</v>
      </c>
      <c r="S4" s="52" t="e">
        <f>-X10/Table2452[[#This Row],[Risk]]</f>
        <v>#DIV/0!</v>
      </c>
      <c r="T4" s="77" t="e">
        <f>Table2452[[#This Row],[Shares]]*Table2452[[#This Row],[Entry]]</f>
        <v>#DIV/0!</v>
      </c>
      <c r="U4" s="24"/>
      <c r="V4" s="24"/>
      <c r="X4" s="53">
        <v>100000</v>
      </c>
      <c r="Y4" s="18"/>
      <c r="Z4" s="20"/>
      <c r="AB4" s="89"/>
    </row>
    <row r="5" spans="1:28" s="21" customFormat="1">
      <c r="B5" s="25"/>
      <c r="C5" s="51"/>
      <c r="D5" s="39"/>
      <c r="E5" s="131"/>
      <c r="F5" s="131"/>
      <c r="G5" s="73">
        <f>Table2[[#This Row],[Stop]]-Table2[[#This Row],[Entry]]</f>
        <v>0</v>
      </c>
      <c r="H5" s="52" t="e">
        <f>-X10/Table2[[#This Row],[Risk]]</f>
        <v>#DIV/0!</v>
      </c>
      <c r="I5" s="77" t="e">
        <f>Table2[[#This Row],[Shares]]*Table2[[#This Row],[Entry]]</f>
        <v>#DIV/0!</v>
      </c>
      <c r="J5" s="24"/>
      <c r="K5" s="24"/>
      <c r="L5" s="24"/>
      <c r="M5" s="90"/>
      <c r="N5" s="123"/>
      <c r="O5" s="123"/>
      <c r="P5" s="128"/>
      <c r="Q5" s="128"/>
      <c r="R5" s="73">
        <f>Table2452[[#This Row],[Entry]]-Table2452[[#This Row],[Stop]]</f>
        <v>0</v>
      </c>
      <c r="S5" s="52" t="e">
        <f>-X10/Table2452[[#This Row],[Risk]]</f>
        <v>#DIV/0!</v>
      </c>
      <c r="T5" s="77" t="e">
        <f>Table2452[[#This Row],[Shares]]*Table2452[[#This Row],[Entry]]</f>
        <v>#DIV/0!</v>
      </c>
      <c r="U5" s="24"/>
      <c r="V5" s="24"/>
      <c r="X5" s="18"/>
      <c r="Y5" s="18"/>
      <c r="Z5" s="20"/>
      <c r="AB5" s="89"/>
    </row>
    <row r="6" spans="1:28" s="21" customFormat="1">
      <c r="B6" s="25"/>
      <c r="C6" s="51"/>
      <c r="D6" s="39"/>
      <c r="E6" s="26"/>
      <c r="F6" s="26"/>
      <c r="G6" s="73">
        <f>Table2[[#This Row],[Stop]]-Table2[[#This Row],[Entry]]</f>
        <v>0</v>
      </c>
      <c r="H6" s="52" t="e">
        <f>-X10/Table2[[#This Row],[Risk]]</f>
        <v>#DIV/0!</v>
      </c>
      <c r="I6" s="77" t="e">
        <f>Table2[[#This Row],[Shares]]*Table2[[#This Row],[Entry]]</f>
        <v>#DIV/0!</v>
      </c>
      <c r="J6" s="24"/>
      <c r="K6" s="24"/>
      <c r="L6" s="24"/>
      <c r="M6" s="90"/>
      <c r="N6" s="13"/>
      <c r="O6" s="13"/>
      <c r="P6" s="14"/>
      <c r="Q6" s="14"/>
      <c r="R6" s="73">
        <f>Table2452[[#This Row],[Entry]]-Table2452[[#This Row],[Stop]]</f>
        <v>0</v>
      </c>
      <c r="S6" s="52" t="e">
        <f>-X10/Table2452[[#This Row],[Risk]]</f>
        <v>#DIV/0!</v>
      </c>
      <c r="T6" s="88" t="e">
        <f>Table2452[[#This Row],[Shares]]*Table2452[[#This Row],[Entry]]</f>
        <v>#DIV/0!</v>
      </c>
      <c r="U6" s="24"/>
      <c r="V6" s="24"/>
      <c r="X6" s="56" t="s">
        <v>299</v>
      </c>
      <c r="Y6" s="18"/>
      <c r="Z6" s="56" t="s">
        <v>226</v>
      </c>
      <c r="AB6" s="89"/>
    </row>
    <row r="7" spans="1:28" s="21" customFormat="1">
      <c r="B7" s="25"/>
      <c r="C7" s="159"/>
      <c r="D7" s="12"/>
      <c r="E7" s="26"/>
      <c r="F7" s="26"/>
      <c r="G7" s="73">
        <f>Table2[[#This Row],[Stop]]-Table2[[#This Row],[Entry]]</f>
        <v>0</v>
      </c>
      <c r="H7" s="52" t="e">
        <f>-X10/Table2[[#This Row],[Risk]]</f>
        <v>#DIV/0!</v>
      </c>
      <c r="I7" s="77" t="e">
        <f>Table2[[#This Row],[Shares]]*Table2[[#This Row],[Entry]]</f>
        <v>#DIV/0!</v>
      </c>
      <c r="J7" s="24"/>
      <c r="K7" s="24"/>
      <c r="L7" s="24"/>
      <c r="M7" s="90"/>
      <c r="N7" s="123"/>
      <c r="O7" s="25"/>
      <c r="P7" s="24"/>
      <c r="Q7" s="24"/>
      <c r="R7" s="73">
        <f>Table2452[[#This Row],[Entry]]-Table2452[[#This Row],[Stop]]</f>
        <v>0</v>
      </c>
      <c r="S7" s="52" t="e">
        <f>-X10/Table2452[[#This Row],[Risk]]</f>
        <v>#DIV/0!</v>
      </c>
      <c r="T7" s="88" t="e">
        <f>Table2452[[#This Row],[Shares]]*Table2452[[#This Row],[Entry]]</f>
        <v>#DIV/0!</v>
      </c>
      <c r="U7" s="24"/>
      <c r="V7" s="24"/>
      <c r="X7" s="54">
        <v>5.0000000000000001E-3</v>
      </c>
      <c r="Y7" s="18"/>
      <c r="Z7" s="54">
        <v>0.05</v>
      </c>
      <c r="AB7" s="89"/>
    </row>
    <row r="8" spans="1:28" s="21" customFormat="1">
      <c r="B8" s="25"/>
      <c r="C8" s="51"/>
      <c r="D8" s="39"/>
      <c r="E8" s="26"/>
      <c r="F8" s="26"/>
      <c r="G8" s="73">
        <f>Table2[[#This Row],[Stop]]-Table2[[#This Row],[Entry]]</f>
        <v>0</v>
      </c>
      <c r="H8" s="52" t="e">
        <f>-X10/Table2[[#This Row],[Risk]]</f>
        <v>#DIV/0!</v>
      </c>
      <c r="I8" s="77" t="e">
        <f>Table2[[#This Row],[Shares]]*Table2[[#This Row],[Entry]]</f>
        <v>#DIV/0!</v>
      </c>
      <c r="J8" s="24"/>
      <c r="K8" s="24"/>
      <c r="L8" s="24"/>
      <c r="M8" s="90"/>
      <c r="N8" s="25"/>
      <c r="O8" s="25"/>
      <c r="P8" s="24"/>
      <c r="Q8" s="24"/>
      <c r="R8" s="73">
        <f>Table2452[[#This Row],[Entry]]-Table2452[[#This Row],[Stop]]</f>
        <v>0</v>
      </c>
      <c r="S8" s="124" t="e">
        <f>-X10/Table2452[[#This Row],[Risk]]</f>
        <v>#DIV/0!</v>
      </c>
      <c r="T8" s="88" t="e">
        <f>Table2452[[#This Row],[Shares]]*Table2452[[#This Row],[Entry]]</f>
        <v>#DIV/0!</v>
      </c>
      <c r="U8" s="24"/>
      <c r="V8" s="24"/>
      <c r="X8" s="18"/>
      <c r="Y8" s="18"/>
      <c r="Z8" s="20"/>
      <c r="AB8" s="89"/>
    </row>
    <row r="9" spans="1:28" s="21" customFormat="1">
      <c r="B9" s="25"/>
      <c r="C9" s="122"/>
      <c r="D9" s="39"/>
      <c r="E9" s="137"/>
      <c r="F9" s="137"/>
      <c r="G9" s="73">
        <f>Table2[[#This Row],[Stop]]-Table2[[#This Row],[Entry]]</f>
        <v>0</v>
      </c>
      <c r="H9" s="52"/>
      <c r="I9" s="77"/>
      <c r="J9" s="24"/>
      <c r="K9" s="24"/>
      <c r="L9" s="24"/>
      <c r="M9" s="90"/>
      <c r="N9" s="13"/>
      <c r="O9" s="13"/>
      <c r="P9" s="14"/>
      <c r="Q9" s="14"/>
      <c r="R9" s="73">
        <f>Table2452[[#This Row],[Entry]]-Table2452[[#This Row],[Stop]]</f>
        <v>0</v>
      </c>
      <c r="S9" s="15"/>
      <c r="T9" s="77"/>
      <c r="U9" s="24"/>
      <c r="V9" s="24"/>
      <c r="X9" s="56" t="s">
        <v>298</v>
      </c>
      <c r="Z9" s="56" t="s">
        <v>300</v>
      </c>
    </row>
    <row r="10" spans="1:28" s="21" customFormat="1">
      <c r="B10" s="25"/>
      <c r="C10" s="51"/>
      <c r="D10" s="39"/>
      <c r="E10" s="26"/>
      <c r="F10" s="131"/>
      <c r="G10" s="73">
        <f>Table2[[#This Row],[Stop]]-Table2[[#This Row],[Entry]]</f>
        <v>0</v>
      </c>
      <c r="H10" s="52"/>
      <c r="I10" s="77"/>
      <c r="J10" s="24"/>
      <c r="K10" s="24"/>
      <c r="L10" s="24"/>
      <c r="M10" s="90"/>
      <c r="N10" s="13"/>
      <c r="O10" s="13"/>
      <c r="P10" s="14"/>
      <c r="Q10" s="14"/>
      <c r="R10" s="73">
        <f>Table2452[[#This Row],[Entry]]-Table2452[[#This Row],[Stop]]</f>
        <v>0</v>
      </c>
      <c r="S10" s="15"/>
      <c r="T10" s="77"/>
      <c r="U10" s="24"/>
      <c r="V10" s="24"/>
      <c r="X10" s="53">
        <f>X7*X4</f>
        <v>500</v>
      </c>
      <c r="Z10" s="53">
        <f>X4*Z7</f>
        <v>5000</v>
      </c>
    </row>
    <row r="11" spans="1:28" s="21" customFormat="1">
      <c r="B11" s="25"/>
      <c r="C11" s="51"/>
      <c r="D11" s="51"/>
      <c r="E11" s="131"/>
      <c r="F11" s="26"/>
      <c r="G11" s="73">
        <f>Table2[[#This Row],[Stop]]-Table2[[#This Row],[Entry]]</f>
        <v>0</v>
      </c>
      <c r="H11" s="52"/>
      <c r="I11" s="77"/>
      <c r="J11" s="24"/>
      <c r="K11" s="24"/>
      <c r="L11" s="24"/>
      <c r="M11" s="90"/>
      <c r="N11" s="75"/>
      <c r="O11" s="75"/>
      <c r="P11" s="24"/>
      <c r="Q11" s="24"/>
      <c r="R11" s="73">
        <f>Table2452[[#This Row],[Entry]]-Table2452[[#This Row],[Stop]]</f>
        <v>0</v>
      </c>
      <c r="S11" s="52"/>
      <c r="T11" s="77"/>
      <c r="U11" s="24"/>
      <c r="V11" s="24"/>
    </row>
    <row r="12" spans="1:28" s="21" customFormat="1">
      <c r="B12" s="25"/>
      <c r="C12" s="126"/>
      <c r="D12" s="51"/>
      <c r="E12" s="127"/>
      <c r="F12" s="127"/>
      <c r="G12" s="73">
        <f>Table2[[#This Row],[Stop]]-Table2[[#This Row],[Entry]]</f>
        <v>0</v>
      </c>
      <c r="H12" s="52"/>
      <c r="I12" s="77"/>
      <c r="J12" s="24"/>
      <c r="K12" s="24"/>
      <c r="L12" s="24"/>
      <c r="M12" s="90"/>
      <c r="N12" s="75"/>
      <c r="O12" s="75"/>
      <c r="P12" s="24"/>
      <c r="Q12" s="24"/>
      <c r="R12" s="73">
        <f>Table2452[[#This Row],[Entry]]-Table2452[[#This Row],[Stop]]</f>
        <v>0</v>
      </c>
      <c r="S12" s="52"/>
      <c r="T12" s="77"/>
      <c r="U12" s="24"/>
      <c r="V12" s="24"/>
    </row>
    <row r="13" spans="1:28" s="21" customFormat="1">
      <c r="B13" s="25"/>
      <c r="C13" s="25"/>
      <c r="D13" s="25"/>
      <c r="E13" s="26"/>
      <c r="F13" s="26"/>
      <c r="G13" s="73">
        <f>Table2[[#This Row],[Stop]]-Table2[[#This Row],[Entry]]</f>
        <v>0</v>
      </c>
      <c r="H13" s="52"/>
      <c r="I13" s="77"/>
      <c r="J13" s="24"/>
      <c r="K13" s="24"/>
      <c r="L13" s="24"/>
      <c r="M13" s="90"/>
      <c r="N13" s="12"/>
      <c r="O13" s="12"/>
      <c r="P13" s="24"/>
      <c r="Q13" s="24"/>
      <c r="R13" s="73">
        <f>Table2452[[#This Row],[Entry]]-Table2452[[#This Row],[Stop]]</f>
        <v>0</v>
      </c>
      <c r="S13" s="52"/>
      <c r="T13" s="77"/>
      <c r="U13" s="24"/>
      <c r="V13" s="24"/>
    </row>
    <row r="14" spans="1:28" s="21" customFormat="1">
      <c r="B14" s="50"/>
      <c r="C14" s="51"/>
      <c r="D14" s="51"/>
      <c r="E14" s="131"/>
      <c r="F14" s="131"/>
      <c r="G14" s="73">
        <f>Table2[[#This Row],[Stop]]-Table2[[#This Row],[Entry]]</f>
        <v>0</v>
      </c>
      <c r="H14" s="52"/>
      <c r="I14" s="77"/>
      <c r="J14" s="24"/>
      <c r="K14" s="24"/>
      <c r="L14" s="24"/>
      <c r="M14" s="90"/>
      <c r="N14" s="12"/>
      <c r="O14" s="39"/>
      <c r="P14" s="24"/>
      <c r="Q14" s="24"/>
      <c r="R14" s="73">
        <f>Table2452[[#This Row],[Entry]]-Table2452[[#This Row],[Stop]]</f>
        <v>0</v>
      </c>
      <c r="S14" s="52"/>
      <c r="T14" s="77"/>
      <c r="U14" s="24"/>
      <c r="V14" s="24"/>
    </row>
    <row r="15" spans="1:28" s="21" customFormat="1">
      <c r="B15" s="51"/>
      <c r="C15" s="51"/>
      <c r="D15" s="51"/>
      <c r="E15" s="131"/>
      <c r="F15" s="131"/>
      <c r="G15" s="73">
        <f>Table2[[#This Row],[Stop]]-Table2[[#This Row],[Entry]]</f>
        <v>0</v>
      </c>
      <c r="H15" s="52"/>
      <c r="I15" s="77"/>
      <c r="J15" s="24"/>
      <c r="K15" s="24"/>
      <c r="L15" s="24"/>
      <c r="M15" s="90"/>
      <c r="N15" s="12"/>
      <c r="O15" s="12"/>
      <c r="P15" s="24"/>
      <c r="Q15" s="24"/>
      <c r="R15" s="73">
        <f>Table2452[[#This Row],[Entry]]-Table2452[[#This Row],[Stop]]</f>
        <v>0</v>
      </c>
      <c r="S15" s="52"/>
      <c r="T15" s="77"/>
      <c r="U15" s="24"/>
      <c r="V15" s="24"/>
    </row>
    <row r="16" spans="1:28" s="21" customFormat="1">
      <c r="B16" s="51"/>
      <c r="C16" s="51"/>
      <c r="D16" s="51"/>
      <c r="E16" s="131"/>
      <c r="F16" s="131"/>
      <c r="G16" s="73">
        <f>Table2[[#This Row],[Stop]]-Table2[[#This Row],[Entry]]</f>
        <v>0</v>
      </c>
      <c r="H16" s="124"/>
      <c r="I16" s="77"/>
      <c r="J16" s="24"/>
      <c r="K16" s="24"/>
      <c r="L16" s="24"/>
      <c r="M16" s="90"/>
      <c r="N16" s="39"/>
      <c r="O16" s="12"/>
      <c r="P16" s="24"/>
      <c r="Q16" s="24"/>
      <c r="R16" s="73">
        <f>Table2452[[#This Row],[Entry]]-Table2452[[#This Row],[Stop]]</f>
        <v>0</v>
      </c>
      <c r="S16" s="52"/>
      <c r="T16" s="77"/>
      <c r="U16" s="24"/>
      <c r="V16" s="24"/>
    </row>
    <row r="17" spans="1:29" s="21" customFormat="1">
      <c r="B17" s="50"/>
      <c r="C17" s="25"/>
      <c r="D17" s="39"/>
      <c r="E17" s="26"/>
      <c r="F17" s="26"/>
      <c r="G17" s="73">
        <f>Table2[[#This Row],[Stop]]-Table2[[#This Row],[Entry]]</f>
        <v>0</v>
      </c>
      <c r="H17" s="52"/>
      <c r="I17" s="77"/>
      <c r="J17" s="24"/>
      <c r="K17" s="24"/>
      <c r="L17" s="24"/>
      <c r="M17" s="90"/>
      <c r="N17" s="39"/>
      <c r="O17" s="12"/>
      <c r="P17" s="24"/>
      <c r="Q17" s="24"/>
      <c r="R17" s="73">
        <f>Table2452[[#This Row],[Entry]]-Table2452[[#This Row],[Stop]]</f>
        <v>0</v>
      </c>
      <c r="S17" s="52"/>
      <c r="T17" s="77"/>
      <c r="U17" s="24"/>
      <c r="V17" s="24"/>
    </row>
    <row r="18" spans="1:29">
      <c r="B18" s="25"/>
      <c r="C18" s="51"/>
      <c r="D18" s="129"/>
      <c r="E18" s="131"/>
      <c r="F18" s="131"/>
      <c r="G18" s="73">
        <f>Table2[[#This Row],[Stop]]-Table2[[#This Row],[Entry]]</f>
        <v>0</v>
      </c>
      <c r="H18" s="124"/>
      <c r="I18" s="77"/>
      <c r="J18" s="24"/>
      <c r="K18" s="24"/>
      <c r="L18" s="24"/>
      <c r="M18" s="90"/>
      <c r="N18" s="12"/>
      <c r="O18" s="12"/>
      <c r="P18" s="24"/>
      <c r="Q18" s="24"/>
      <c r="R18" s="73">
        <f>Table2452[[#This Row],[Entry]]-Table2452[[#This Row],[Stop]]</f>
        <v>0</v>
      </c>
      <c r="S18" s="52"/>
      <c r="T18" s="77"/>
      <c r="U18" s="24"/>
      <c r="V18" s="24"/>
    </row>
    <row r="19" spans="1:29">
      <c r="B19" s="25"/>
      <c r="C19" s="51"/>
      <c r="D19" s="129"/>
      <c r="E19" s="131"/>
      <c r="F19" s="131"/>
      <c r="G19" s="73">
        <f>Table2[[#This Row],[Stop]]-Table2[[#This Row],[Entry]]</f>
        <v>0</v>
      </c>
      <c r="H19" s="52"/>
      <c r="I19" s="77"/>
      <c r="J19" s="24"/>
      <c r="K19" s="24"/>
      <c r="L19" s="24"/>
      <c r="M19" s="90"/>
      <c r="N19" s="12"/>
      <c r="O19" s="12"/>
      <c r="P19" s="24"/>
      <c r="Q19" s="24"/>
      <c r="R19" s="73">
        <f>Table2452[[#This Row],[Entry]]-Table2452[[#This Row],[Stop]]</f>
        <v>0</v>
      </c>
      <c r="S19" s="52"/>
      <c r="T19" s="77"/>
      <c r="U19" s="24"/>
      <c r="V19" s="24"/>
    </row>
    <row r="20" spans="1:29">
      <c r="B20" s="50"/>
      <c r="C20" s="122"/>
      <c r="D20" s="51"/>
      <c r="E20" s="63"/>
      <c r="F20" s="63"/>
      <c r="G20" s="73">
        <f>Table2[[#This Row],[Stop]]-Table2[[#This Row],[Entry]]</f>
        <v>0</v>
      </c>
      <c r="H20" s="52"/>
      <c r="I20" s="77"/>
      <c r="J20" s="24"/>
      <c r="K20" s="24"/>
      <c r="L20" s="24"/>
      <c r="M20" s="90"/>
      <c r="N20" s="39"/>
      <c r="O20" s="39"/>
      <c r="P20" s="26"/>
      <c r="Q20" s="26"/>
      <c r="R20" s="73">
        <f>Table2452[[#This Row],[Entry]]-Table2452[[#This Row],[Stop]]</f>
        <v>0</v>
      </c>
      <c r="S20" s="52"/>
      <c r="T20" s="77"/>
      <c r="U20" s="24"/>
      <c r="V20" s="24"/>
    </row>
    <row r="21" spans="1:29">
      <c r="B21" s="25"/>
      <c r="C21" s="126"/>
      <c r="D21" s="129"/>
      <c r="E21" s="127"/>
      <c r="F21" s="127"/>
      <c r="G21" s="73">
        <f>Table2[[#This Row],[Stop]]-Table2[[#This Row],[Entry]]</f>
        <v>0</v>
      </c>
      <c r="H21" s="124"/>
      <c r="I21" s="77"/>
      <c r="J21" s="24"/>
      <c r="K21" s="24"/>
      <c r="L21" s="24"/>
      <c r="M21" s="90"/>
      <c r="N21" s="12"/>
      <c r="O21" s="12"/>
      <c r="P21" s="24"/>
      <c r="Q21" s="24"/>
      <c r="R21" s="73">
        <f>Table2452[[#This Row],[Entry]]-Table2452[[#This Row],[Stop]]</f>
        <v>0</v>
      </c>
      <c r="S21" s="52"/>
      <c r="T21" s="77"/>
      <c r="U21" s="24"/>
      <c r="V21" s="24"/>
    </row>
    <row r="22" spans="1:29">
      <c r="B22" s="25"/>
      <c r="C22" s="126"/>
      <c r="D22" s="129"/>
      <c r="E22" s="127"/>
      <c r="F22" s="127"/>
      <c r="G22" s="73">
        <f>Table2[[#This Row],[Stop]]-Table2[[#This Row],[Entry]]</f>
        <v>0</v>
      </c>
      <c r="H22" s="124"/>
      <c r="I22" s="77"/>
      <c r="J22" s="24"/>
      <c r="K22" s="24"/>
      <c r="L22" s="24"/>
      <c r="M22" s="90"/>
      <c r="N22" s="12"/>
      <c r="O22" s="12"/>
      <c r="P22" s="24"/>
      <c r="Q22" s="24"/>
      <c r="R22" s="73">
        <f>Table2452[[#This Row],[Entry]]-Table2452[[#This Row],[Stop]]</f>
        <v>0</v>
      </c>
      <c r="S22" s="52"/>
      <c r="T22" s="77"/>
      <c r="U22" s="24"/>
      <c r="V22" s="24"/>
    </row>
    <row r="23" spans="1:29">
      <c r="B23" s="25"/>
      <c r="C23" s="126"/>
      <c r="D23" s="39"/>
      <c r="E23" s="26"/>
      <c r="F23" s="26"/>
      <c r="G23" s="73">
        <f>Table2[[#This Row],[Stop]]-Table2[[#This Row],[Entry]]</f>
        <v>0</v>
      </c>
      <c r="H23" s="52"/>
      <c r="I23" s="77"/>
      <c r="J23" s="24"/>
      <c r="K23" s="24"/>
      <c r="L23" s="24"/>
      <c r="M23" s="90"/>
      <c r="N23" s="12"/>
      <c r="O23" s="12"/>
      <c r="P23" s="24"/>
      <c r="Q23" s="24"/>
      <c r="R23" s="73">
        <f>Table2452[[#This Row],[Entry]]-Table2452[[#This Row],[Stop]]</f>
        <v>0</v>
      </c>
      <c r="S23" s="52"/>
      <c r="T23" s="77"/>
      <c r="U23" s="24"/>
      <c r="V23" s="24"/>
    </row>
    <row r="24" spans="1:29">
      <c r="B24" s="25"/>
      <c r="C24" s="39"/>
      <c r="D24" s="39"/>
      <c r="E24" s="26"/>
      <c r="F24" s="26"/>
      <c r="G24" s="73">
        <f>Table2[[#This Row],[Stop]]-Table2[[#This Row],[Entry]]</f>
        <v>0</v>
      </c>
      <c r="H24" s="124"/>
      <c r="I24" s="77"/>
      <c r="J24" s="24"/>
      <c r="K24" s="24"/>
      <c r="L24" s="24"/>
      <c r="M24" s="90"/>
      <c r="N24" s="12"/>
      <c r="O24" s="12"/>
      <c r="P24" s="24"/>
      <c r="Q24" s="24"/>
      <c r="R24" s="73">
        <f>Table2452[[#This Row],[Entry]]-Table2452[[#This Row],[Stop]]</f>
        <v>0</v>
      </c>
      <c r="S24" s="52"/>
      <c r="T24" s="77"/>
      <c r="U24" s="24"/>
      <c r="V24" s="24"/>
    </row>
    <row r="25" spans="1:29">
      <c r="B25" s="65"/>
      <c r="C25"/>
      <c r="D25"/>
      <c r="E25"/>
      <c r="F25"/>
      <c r="G25"/>
      <c r="H25"/>
      <c r="I25" s="81"/>
      <c r="J25" s="65"/>
      <c r="K25" s="65"/>
      <c r="L25" s="65"/>
      <c r="M25" s="4"/>
      <c r="S25" s="78"/>
      <c r="V25" s="28"/>
      <c r="X25" s="6"/>
    </row>
    <row r="26" spans="1:29" ht="15.75" thickBot="1">
      <c r="A26" s="29"/>
      <c r="B26" s="170" t="s">
        <v>145</v>
      </c>
      <c r="C26" s="170"/>
      <c r="D26" s="170"/>
      <c r="E26" s="170"/>
      <c r="F26" s="170"/>
      <c r="G26" s="170"/>
      <c r="H26" s="170"/>
      <c r="I26" s="170"/>
      <c r="J26" s="170"/>
      <c r="K26" s="170"/>
      <c r="L26" s="65"/>
      <c r="M26" s="171" t="s">
        <v>147</v>
      </c>
      <c r="N26" s="171"/>
      <c r="O26" s="171"/>
      <c r="P26" s="171"/>
      <c r="Q26" s="171"/>
      <c r="R26" s="171"/>
      <c r="S26" s="171"/>
      <c r="T26" s="171"/>
      <c r="U26" s="171"/>
      <c r="V26" s="171"/>
      <c r="X26" s="6"/>
    </row>
    <row r="27" spans="1:29" s="32" customFormat="1">
      <c r="A27" s="38"/>
      <c r="B27" s="64" t="s">
        <v>146</v>
      </c>
      <c r="C27" s="64" t="s">
        <v>9</v>
      </c>
      <c r="D27" s="64" t="s">
        <v>15</v>
      </c>
      <c r="E27" s="64" t="s">
        <v>3</v>
      </c>
      <c r="F27" s="64" t="s">
        <v>1</v>
      </c>
      <c r="G27" s="69" t="s">
        <v>6</v>
      </c>
      <c r="H27" s="70" t="s">
        <v>2</v>
      </c>
      <c r="I27" s="95" t="s">
        <v>298</v>
      </c>
      <c r="J27" s="64" t="s">
        <v>297</v>
      </c>
      <c r="K27" s="158" t="s">
        <v>301</v>
      </c>
      <c r="L27" s="64"/>
      <c r="M27" s="64" t="s">
        <v>146</v>
      </c>
      <c r="N27" s="64" t="s">
        <v>9</v>
      </c>
      <c r="O27" s="64" t="s">
        <v>15</v>
      </c>
      <c r="P27" s="64" t="s">
        <v>3</v>
      </c>
      <c r="Q27" s="64" t="s">
        <v>1</v>
      </c>
      <c r="R27" s="69" t="s">
        <v>6</v>
      </c>
      <c r="S27" s="94" t="s">
        <v>2</v>
      </c>
      <c r="T27" s="95" t="s">
        <v>298</v>
      </c>
      <c r="U27" s="64" t="s">
        <v>297</v>
      </c>
      <c r="V27" s="158" t="s">
        <v>301</v>
      </c>
      <c r="X27" s="157" t="s">
        <v>306</v>
      </c>
      <c r="Y27" s="61"/>
      <c r="Z27" s="6"/>
    </row>
    <row r="28" spans="1:29" s="32" customFormat="1">
      <c r="A28" s="38"/>
      <c r="B28" s="74"/>
      <c r="C28" s="12"/>
      <c r="D28" s="12"/>
      <c r="E28" s="24"/>
      <c r="F28" s="24"/>
      <c r="G28" s="73">
        <f>Table210[[#This Row],[Stop]]-Table210[[#This Row],[Entry]]</f>
        <v>0</v>
      </c>
      <c r="H28" s="52"/>
      <c r="I28" s="168">
        <f>Table210[[#This Row],[Risk]]*Table210[[#This Row],[Shares]]</f>
        <v>0</v>
      </c>
      <c r="J28" s="24"/>
      <c r="K28" s="156">
        <f>Table210[[#This Row],[Unreal R]]*Table210[[#This Row],[Shares]]</f>
        <v>0</v>
      </c>
      <c r="L28" s="24"/>
      <c r="M28" s="74"/>
      <c r="N28" s="25"/>
      <c r="O28" s="25"/>
      <c r="P28" s="24"/>
      <c r="Q28" s="24"/>
      <c r="R28" s="73">
        <f>Table21011[[#This Row],[Entry]]-Table21011[[#This Row],[Stop]]</f>
        <v>0</v>
      </c>
      <c r="S28" s="52"/>
      <c r="T28" s="35">
        <f>Table21011[[#This Row],[Shares]]*Table21011[[#This Row],[Risk]]</f>
        <v>0</v>
      </c>
      <c r="U28" s="24"/>
      <c r="V28" s="156">
        <f>Table21011[[#This Row],[Unreal R]]*Table21011[[#This Row],[Shares]]</f>
        <v>0</v>
      </c>
      <c r="X28" s="53">
        <f>SUM(I28:I48,T28:T48)</f>
        <v>0</v>
      </c>
      <c r="AB28" s="89"/>
    </row>
    <row r="29" spans="1:29">
      <c r="A29" s="29"/>
      <c r="B29" s="74"/>
      <c r="C29" s="162"/>
      <c r="D29" s="25"/>
      <c r="E29" s="164"/>
      <c r="F29" s="164"/>
      <c r="G29" s="166">
        <f>Table210[[#This Row],[Stop]]-Table210[[#This Row],[Entry]]</f>
        <v>0</v>
      </c>
      <c r="H29" s="167"/>
      <c r="I29" s="168">
        <f>Table210[[#This Row],[Risk]]*Table210[[#This Row],[Shares]]</f>
        <v>0</v>
      </c>
      <c r="J29" s="168"/>
      <c r="K29" s="156">
        <f>Table210[[#This Row],[Unreal R]]*Table210[[#This Row],[Shares]]</f>
        <v>0</v>
      </c>
      <c r="L29" s="24"/>
      <c r="M29" s="74"/>
      <c r="N29" s="148"/>
      <c r="O29" s="39"/>
      <c r="P29" s="24"/>
      <c r="Q29" s="24"/>
      <c r="R29" s="73">
        <f>Table21011[[#This Row],[Entry]]-Table21011[[#This Row],[Stop]]</f>
        <v>0</v>
      </c>
      <c r="S29" s="52"/>
      <c r="T29" s="35">
        <f>Table21011[[#This Row],[Shares]]*Table21011[[#This Row],[Risk]]</f>
        <v>0</v>
      </c>
      <c r="U29" s="35"/>
      <c r="V29" s="156">
        <f>Table21011[[#This Row],[Unreal R]]*Table21011[[#This Row],[Shares]]</f>
        <v>0</v>
      </c>
      <c r="AB29" s="89"/>
      <c r="AC29" s="89"/>
    </row>
    <row r="30" spans="1:29">
      <c r="A30" s="29"/>
      <c r="B30" s="51"/>
      <c r="C30" s="51"/>
      <c r="D30" s="129"/>
      <c r="E30" s="131"/>
      <c r="F30" s="131"/>
      <c r="G30" s="166">
        <f>Table210[[#This Row],[Stop]]-Table210[[#This Row],[Entry]]</f>
        <v>0</v>
      </c>
      <c r="H30" s="167"/>
      <c r="I30" s="168">
        <f>Table210[[#This Row],[Risk]]*Table210[[#This Row],[Shares]]</f>
        <v>0</v>
      </c>
      <c r="J30" s="168"/>
      <c r="K30" s="156">
        <f>Table210[[#This Row],[Unreal R]]*Table210[[#This Row],[Shares]]</f>
        <v>0</v>
      </c>
      <c r="L30" s="24"/>
      <c r="M30" s="25"/>
      <c r="N30" s="39"/>
      <c r="O30" s="39"/>
      <c r="P30" s="24"/>
      <c r="Q30" s="24"/>
      <c r="R30" s="73">
        <f>Table21011[[#This Row],[Entry]]-Table21011[[#This Row],[Stop]]</f>
        <v>0</v>
      </c>
      <c r="S30" s="52"/>
      <c r="T30" s="35">
        <f>Table21011[[#This Row],[Shares]]*Table21011[[#This Row],[Risk]]</f>
        <v>0</v>
      </c>
      <c r="U30" s="35"/>
      <c r="V30" s="156">
        <f>Table21011[[#This Row],[Unreal R]]*Table21011[[#This Row],[Shares]]</f>
        <v>0</v>
      </c>
      <c r="X30" s="157" t="s">
        <v>296</v>
      </c>
    </row>
    <row r="31" spans="1:29">
      <c r="A31" s="29"/>
      <c r="B31" s="162"/>
      <c r="C31" s="162"/>
      <c r="D31" s="39"/>
      <c r="E31" s="164"/>
      <c r="F31" s="164"/>
      <c r="G31" s="166">
        <f>Table210[[#This Row],[Stop]]-Table210[[#This Row],[Entry]]</f>
        <v>0</v>
      </c>
      <c r="H31" s="167"/>
      <c r="I31" s="168">
        <f>Table210[[#This Row],[Risk]]*Table210[[#This Row],[Shares]]</f>
        <v>0</v>
      </c>
      <c r="J31" s="168"/>
      <c r="K31" s="156">
        <f>Table210[[#This Row],[Unreal R]]*Table210[[#This Row],[Shares]]</f>
        <v>0</v>
      </c>
      <c r="L31" s="24"/>
      <c r="M31" s="25"/>
      <c r="N31" s="12"/>
      <c r="O31" s="39"/>
      <c r="P31" s="24"/>
      <c r="Q31" s="24"/>
      <c r="R31" s="73">
        <f>Table21011[[#This Row],[Entry]]-Table21011[[#This Row],[Stop]]</f>
        <v>0</v>
      </c>
      <c r="S31" s="52"/>
      <c r="T31" s="35">
        <f>Table21011[[#This Row],[Shares]]*Table21011[[#This Row],[Risk]]</f>
        <v>0</v>
      </c>
      <c r="U31" s="35"/>
      <c r="V31" s="156">
        <f>Table21011[[#This Row],[Unreal R]]*Table21011[[#This Row],[Shares]]</f>
        <v>0</v>
      </c>
      <c r="X31" s="53">
        <f>SUM(K28:K48,V28:V48)</f>
        <v>0</v>
      </c>
    </row>
    <row r="32" spans="1:29">
      <c r="A32" s="29"/>
      <c r="B32" s="163"/>
      <c r="C32" s="163"/>
      <c r="D32" s="129"/>
      <c r="E32" s="165"/>
      <c r="F32" s="165"/>
      <c r="G32" s="73">
        <f>Table210[[#This Row],[Stop]]-Table210[[#This Row],[Entry]]</f>
        <v>0</v>
      </c>
      <c r="H32" s="52"/>
      <c r="I32" s="24">
        <f>Table210[[#This Row],[Risk]]*Table210[[#This Row],[Shares]]</f>
        <v>0</v>
      </c>
      <c r="J32" s="169"/>
      <c r="K32" s="24">
        <f>Table210[[#This Row],[Unreal R]]*Table210[[#This Row],[Shares]]</f>
        <v>0</v>
      </c>
      <c r="L32" s="24"/>
      <c r="M32" s="25"/>
      <c r="N32" s="25"/>
      <c r="O32" s="25"/>
      <c r="P32" s="24"/>
      <c r="Q32" s="24"/>
      <c r="R32" s="73">
        <f>Table21011[[#This Row],[Entry]]-Table21011[[#This Row],[Stop]]</f>
        <v>0</v>
      </c>
      <c r="S32" s="52"/>
      <c r="T32" s="35">
        <f>Table21011[[#This Row],[Shares]]*Table21011[[#This Row],[Risk]]</f>
        <v>0</v>
      </c>
      <c r="U32" s="35"/>
      <c r="V32" s="156">
        <f>Table21011[[#This Row],[Unreal R]]*Table21011[[#This Row],[Shares]]</f>
        <v>0</v>
      </c>
    </row>
    <row r="33" spans="1:24">
      <c r="A33" s="29"/>
      <c r="B33" s="25"/>
      <c r="C33" s="39"/>
      <c r="D33" s="39"/>
      <c r="E33" s="26"/>
      <c r="F33" s="26"/>
      <c r="G33" s="73">
        <f>Table210[[#This Row],[Stop]]-Table210[[#This Row],[Entry]]</f>
        <v>0</v>
      </c>
      <c r="H33" s="52"/>
      <c r="I33" s="24">
        <f>Table210[[#This Row],[Risk]]*Table210[[#This Row],[Shares]]</f>
        <v>0</v>
      </c>
      <c r="J33" s="24"/>
      <c r="K33" s="24">
        <f>Table210[[#This Row],[Unreal R]]*Table210[[#This Row],[Shares]]</f>
        <v>0</v>
      </c>
      <c r="L33" s="24"/>
      <c r="M33" s="25"/>
      <c r="N33" s="39"/>
      <c r="O33" s="39"/>
      <c r="P33" s="26"/>
      <c r="Q33" s="26"/>
      <c r="R33" s="73">
        <f>Table21011[[#This Row],[Entry]]-Table21011[[#This Row],[Stop]]</f>
        <v>0</v>
      </c>
      <c r="S33" s="52"/>
      <c r="T33" s="35">
        <f>Table21011[[#This Row],[Shares]]*Table21011[[#This Row],[Risk]]</f>
        <v>0</v>
      </c>
      <c r="U33" s="35"/>
      <c r="V33" s="156">
        <f>Table21011[[#This Row],[Unreal R]]*Table21011[[#This Row],[Shares]]</f>
        <v>0</v>
      </c>
      <c r="X33" s="56" t="s">
        <v>295</v>
      </c>
    </row>
    <row r="34" spans="1:24">
      <c r="A34" s="29"/>
      <c r="B34" s="25"/>
      <c r="C34" s="25"/>
      <c r="D34" s="39"/>
      <c r="E34" s="62"/>
      <c r="F34" s="62"/>
      <c r="G34" s="73">
        <f>Table210[[#This Row],[Stop]]-Table210[[#This Row],[Entry]]</f>
        <v>0</v>
      </c>
      <c r="H34" s="52"/>
      <c r="I34" s="24">
        <f>Table210[[#This Row],[Risk]]*Table210[[#This Row],[Shares]]</f>
        <v>0</v>
      </c>
      <c r="J34" s="24"/>
      <c r="K34" s="24">
        <f>Table210[[#This Row],[Unreal R]]*Table210[[#This Row],[Shares]]</f>
        <v>0</v>
      </c>
      <c r="L34" s="24"/>
      <c r="M34" s="25"/>
      <c r="N34" s="25"/>
      <c r="O34" s="39"/>
      <c r="P34" s="62"/>
      <c r="Q34" s="62"/>
      <c r="R34" s="73">
        <f>Table21011[[#This Row],[Entry]]-Table21011[[#This Row],[Stop]]</f>
        <v>0</v>
      </c>
      <c r="S34" s="52"/>
      <c r="T34" s="35">
        <f>Table21011[[#This Row],[Shares]]*Table21011[[#This Row],[Risk]]</f>
        <v>0</v>
      </c>
      <c r="U34" s="35"/>
      <c r="V34" s="156">
        <f>Table21011[[#This Row],[Unreal R]]*Table21011[[#This Row],[Shares]]</f>
        <v>0</v>
      </c>
      <c r="X34" s="153" t="s">
        <v>311</v>
      </c>
    </row>
    <row r="35" spans="1:24">
      <c r="A35" s="29"/>
      <c r="B35" s="25"/>
      <c r="C35" s="25"/>
      <c r="D35" s="39"/>
      <c r="E35" s="62"/>
      <c r="F35" s="62"/>
      <c r="G35" s="73">
        <f>Table210[[#This Row],[Stop]]-Table210[[#This Row],[Entry]]</f>
        <v>0</v>
      </c>
      <c r="H35" s="52"/>
      <c r="I35" s="24">
        <f>Table210[[#This Row],[Risk]]*Table210[[#This Row],[Shares]]</f>
        <v>0</v>
      </c>
      <c r="J35" s="24"/>
      <c r="K35" s="24">
        <f>Table210[[#This Row],[Unreal R]]*Table210[[#This Row],[Shares]]</f>
        <v>0</v>
      </c>
      <c r="L35" s="24"/>
      <c r="M35" s="25"/>
      <c r="N35" s="25"/>
      <c r="O35" s="39"/>
      <c r="P35" s="62"/>
      <c r="Q35" s="62"/>
      <c r="R35" s="73">
        <f>Table21011[[#This Row],[Entry]]-Table21011[[#This Row],[Stop]]</f>
        <v>0</v>
      </c>
      <c r="S35" s="52"/>
      <c r="T35" s="35">
        <f>Table21011[[#This Row],[Shares]]*Table21011[[#This Row],[Risk]]</f>
        <v>0</v>
      </c>
      <c r="U35" s="35"/>
      <c r="V35" s="156">
        <f>Table21011[[#This Row],[Unreal R]]*Table21011[[#This Row],[Shares]]</f>
        <v>0</v>
      </c>
      <c r="X35" s="147"/>
    </row>
    <row r="36" spans="1:24">
      <c r="A36" s="29"/>
      <c r="B36" s="25"/>
      <c r="C36" s="25"/>
      <c r="D36" s="39"/>
      <c r="E36" s="62"/>
      <c r="F36" s="62"/>
      <c r="G36" s="73">
        <f>Table210[[#This Row],[Stop]]-Table210[[#This Row],[Entry]]</f>
        <v>0</v>
      </c>
      <c r="H36" s="52"/>
      <c r="I36" s="24">
        <f>Table210[[#This Row],[Risk]]*Table210[[#This Row],[Shares]]</f>
        <v>0</v>
      </c>
      <c r="J36" s="24"/>
      <c r="K36" s="24">
        <f>Table210[[#This Row],[Unreal R]]*Table210[[#This Row],[Shares]]</f>
        <v>0</v>
      </c>
      <c r="L36" s="24"/>
      <c r="M36" s="25"/>
      <c r="N36" s="25"/>
      <c r="O36" s="39"/>
      <c r="P36" s="62"/>
      <c r="Q36" s="62"/>
      <c r="R36" s="73">
        <f>Table21011[[#This Row],[Entry]]-Table21011[[#This Row],[Stop]]</f>
        <v>0</v>
      </c>
      <c r="S36" s="52"/>
      <c r="T36" s="35">
        <f>Table21011[[#This Row],[Shares]]*Table21011[[#This Row],[Risk]]</f>
        <v>0</v>
      </c>
      <c r="U36" s="35"/>
      <c r="V36" s="156">
        <f>Table21011[[#This Row],[Unreal R]]*Table21011[[#This Row],[Shares]]</f>
        <v>0</v>
      </c>
      <c r="X36" s="154"/>
    </row>
    <row r="37" spans="1:24">
      <c r="A37" s="29"/>
      <c r="B37" s="25"/>
      <c r="C37" s="51"/>
      <c r="D37" s="51"/>
      <c r="E37" s="63"/>
      <c r="F37" s="26"/>
      <c r="G37" s="73">
        <f>Table210[[#This Row],[Stop]]-Table210[[#This Row],[Entry]]</f>
        <v>0</v>
      </c>
      <c r="H37" s="52"/>
      <c r="I37" s="24">
        <f>Table210[[#This Row],[Risk]]*Table210[[#This Row],[Shares]]</f>
        <v>0</v>
      </c>
      <c r="J37" s="24"/>
      <c r="K37" s="24">
        <f>Table210[[#This Row],[Unreal R]]*Table210[[#This Row],[Shares]]</f>
        <v>0</v>
      </c>
      <c r="L37" s="24"/>
      <c r="M37" s="25"/>
      <c r="N37" s="51"/>
      <c r="O37" s="51"/>
      <c r="P37" s="63"/>
      <c r="Q37" s="26"/>
      <c r="R37" s="73">
        <f>Table21011[[#This Row],[Entry]]-Table21011[[#This Row],[Stop]]</f>
        <v>0</v>
      </c>
      <c r="S37" s="52"/>
      <c r="T37" s="35">
        <f>Table21011[[#This Row],[Shares]]*Table21011[[#This Row],[Risk]]</f>
        <v>0</v>
      </c>
      <c r="U37" s="35"/>
      <c r="V37" s="156">
        <f>Table21011[[#This Row],[Unreal R]]*Table21011[[#This Row],[Shares]]</f>
        <v>0</v>
      </c>
    </row>
    <row r="38" spans="1:24">
      <c r="A38" s="29"/>
      <c r="B38" s="50"/>
      <c r="C38" s="25"/>
      <c r="D38" s="39"/>
      <c r="E38" s="62"/>
      <c r="F38" s="63"/>
      <c r="G38" s="73">
        <f>Table210[[#This Row],[Stop]]-Table210[[#This Row],[Entry]]</f>
        <v>0</v>
      </c>
      <c r="H38" s="52"/>
      <c r="I38" s="24">
        <f>Table210[[#This Row],[Risk]]*Table210[[#This Row],[Shares]]</f>
        <v>0</v>
      </c>
      <c r="J38" s="24"/>
      <c r="K38" s="24">
        <f>Table210[[#This Row],[Unreal R]]*Table210[[#This Row],[Shares]]</f>
        <v>0</v>
      </c>
      <c r="L38" s="24"/>
      <c r="M38" s="50"/>
      <c r="N38" s="25"/>
      <c r="O38" s="39"/>
      <c r="P38" s="62"/>
      <c r="Q38" s="63"/>
      <c r="R38" s="73">
        <f>Table21011[[#This Row],[Entry]]-Table21011[[#This Row],[Stop]]</f>
        <v>0</v>
      </c>
      <c r="S38" s="52"/>
      <c r="T38" s="35">
        <f>Table21011[[#This Row],[Shares]]*Table21011[[#This Row],[Risk]]</f>
        <v>0</v>
      </c>
      <c r="U38" s="35"/>
      <c r="V38" s="156">
        <f>Table21011[[#This Row],[Unreal R]]*Table21011[[#This Row],[Shares]]</f>
        <v>0</v>
      </c>
    </row>
    <row r="39" spans="1:24">
      <c r="A39" s="29"/>
      <c r="B39" s="50"/>
      <c r="C39" s="51"/>
      <c r="D39" s="51"/>
      <c r="E39" s="63"/>
      <c r="F39" s="63"/>
      <c r="G39" s="73">
        <f>Table210[[#This Row],[Stop]]-Table210[[#This Row],[Entry]]</f>
        <v>0</v>
      </c>
      <c r="H39" s="52"/>
      <c r="I39" s="24">
        <f>Table210[[#This Row],[Risk]]*Table210[[#This Row],[Shares]]</f>
        <v>0</v>
      </c>
      <c r="J39" s="24"/>
      <c r="K39" s="24">
        <f>Table210[[#This Row],[Unreal R]]*Table210[[#This Row],[Shares]]</f>
        <v>0</v>
      </c>
      <c r="L39" s="24"/>
      <c r="M39" s="50"/>
      <c r="N39" s="51"/>
      <c r="O39" s="51"/>
      <c r="P39" s="63"/>
      <c r="Q39" s="63"/>
      <c r="R39" s="73">
        <f>Table21011[[#This Row],[Entry]]-Table21011[[#This Row],[Stop]]</f>
        <v>0</v>
      </c>
      <c r="S39" s="52"/>
      <c r="T39" s="35">
        <f>Table21011[[#This Row],[Shares]]*Table21011[[#This Row],[Risk]]</f>
        <v>0</v>
      </c>
      <c r="U39" s="35"/>
      <c r="V39" s="156">
        <f>Table21011[[#This Row],[Unreal R]]*Table21011[[#This Row],[Shares]]</f>
        <v>0</v>
      </c>
    </row>
    <row r="40" spans="1:24">
      <c r="A40" s="29"/>
      <c r="B40" s="50"/>
      <c r="C40" s="25"/>
      <c r="D40" s="25"/>
      <c r="E40" s="26"/>
      <c r="F40" s="26"/>
      <c r="G40" s="73">
        <f>Table210[[#This Row],[Stop]]-Table210[[#This Row],[Entry]]</f>
        <v>0</v>
      </c>
      <c r="H40" s="52"/>
      <c r="I40" s="24">
        <f>Table210[[#This Row],[Risk]]*Table210[[#This Row],[Shares]]</f>
        <v>0</v>
      </c>
      <c r="J40" s="24"/>
      <c r="K40" s="24">
        <f>Table210[[#This Row],[Unreal R]]*Table210[[#This Row],[Shares]]</f>
        <v>0</v>
      </c>
      <c r="L40" s="24"/>
      <c r="M40" s="50"/>
      <c r="N40" s="25"/>
      <c r="O40" s="25"/>
      <c r="P40" s="26"/>
      <c r="Q40" s="26"/>
      <c r="R40" s="73">
        <f>Table21011[[#This Row],[Entry]]-Table21011[[#This Row],[Stop]]</f>
        <v>0</v>
      </c>
      <c r="S40" s="52"/>
      <c r="T40" s="35">
        <f>Table21011[[#This Row],[Shares]]*Table21011[[#This Row],[Risk]]</f>
        <v>0</v>
      </c>
      <c r="U40" s="35"/>
      <c r="V40" s="156">
        <f>Table21011[[#This Row],[Unreal R]]*Table21011[[#This Row],[Shares]]</f>
        <v>0</v>
      </c>
    </row>
    <row r="41" spans="1:24">
      <c r="A41" s="29"/>
      <c r="B41" s="50"/>
      <c r="C41" s="51"/>
      <c r="D41" s="51"/>
      <c r="E41" s="63"/>
      <c r="F41" s="63"/>
      <c r="G41" s="73">
        <f>Table210[[#This Row],[Stop]]-Table210[[#This Row],[Entry]]</f>
        <v>0</v>
      </c>
      <c r="H41" s="52"/>
      <c r="I41" s="24">
        <f>Table210[[#This Row],[Risk]]*Table210[[#This Row],[Shares]]</f>
        <v>0</v>
      </c>
      <c r="J41" s="24"/>
      <c r="K41" s="24">
        <f>Table210[[#This Row],[Unreal R]]*Table210[[#This Row],[Shares]]</f>
        <v>0</v>
      </c>
      <c r="L41" s="24"/>
      <c r="M41" s="50"/>
      <c r="N41" s="51"/>
      <c r="O41" s="51"/>
      <c r="P41" s="63"/>
      <c r="Q41" s="63"/>
      <c r="R41" s="73">
        <f>Table21011[[#This Row],[Entry]]-Table21011[[#This Row],[Stop]]</f>
        <v>0</v>
      </c>
      <c r="S41" s="52"/>
      <c r="T41" s="35">
        <f>Table21011[[#This Row],[Shares]]*Table21011[[#This Row],[Risk]]</f>
        <v>0</v>
      </c>
      <c r="U41" s="35"/>
      <c r="V41" s="156">
        <f>Table21011[[#This Row],[Unreal R]]*Table21011[[#This Row],[Shares]]</f>
        <v>0</v>
      </c>
    </row>
    <row r="42" spans="1:24">
      <c r="A42" s="29"/>
      <c r="B42" s="25"/>
      <c r="C42" s="39"/>
      <c r="D42" s="39"/>
      <c r="E42" s="26"/>
      <c r="F42" s="26"/>
      <c r="G42" s="73">
        <f>Table210[[#This Row],[Stop]]-Table210[[#This Row],[Entry]]</f>
        <v>0</v>
      </c>
      <c r="H42" s="52"/>
      <c r="I42" s="24">
        <f>Table210[[#This Row],[Risk]]*Table210[[#This Row],[Shares]]</f>
        <v>0</v>
      </c>
      <c r="J42" s="24"/>
      <c r="K42" s="24">
        <f>Table210[[#This Row],[Unreal R]]*Table210[[#This Row],[Shares]]</f>
        <v>0</v>
      </c>
      <c r="L42" s="24"/>
      <c r="M42" s="25"/>
      <c r="N42" s="39"/>
      <c r="O42" s="39"/>
      <c r="P42" s="26"/>
      <c r="Q42" s="26"/>
      <c r="R42" s="73">
        <f>Table21011[[#This Row],[Entry]]-Table21011[[#This Row],[Stop]]</f>
        <v>0</v>
      </c>
      <c r="S42" s="52"/>
      <c r="T42" s="35">
        <f>Table21011[[#This Row],[Shares]]*Table21011[[#This Row],[Risk]]</f>
        <v>0</v>
      </c>
      <c r="U42" s="35"/>
      <c r="V42" s="156">
        <f>Table21011[[#This Row],[Unreal R]]*Table21011[[#This Row],[Shares]]</f>
        <v>0</v>
      </c>
    </row>
    <row r="43" spans="1:24">
      <c r="A43" s="29"/>
      <c r="B43" s="25"/>
      <c r="C43" s="51"/>
      <c r="D43" s="51"/>
      <c r="E43" s="63"/>
      <c r="F43" s="63"/>
      <c r="G43" s="73">
        <f>Table210[[#This Row],[Stop]]-Table210[[#This Row],[Entry]]</f>
        <v>0</v>
      </c>
      <c r="H43" s="52"/>
      <c r="I43" s="24">
        <f>Table210[[#This Row],[Risk]]*Table210[[#This Row],[Shares]]</f>
        <v>0</v>
      </c>
      <c r="J43" s="24"/>
      <c r="K43" s="24">
        <f>Table210[[#This Row],[Unreal R]]*Table210[[#This Row],[Shares]]</f>
        <v>0</v>
      </c>
      <c r="L43" s="24"/>
      <c r="M43" s="25"/>
      <c r="N43" s="51"/>
      <c r="O43" s="51"/>
      <c r="P43" s="63"/>
      <c r="Q43" s="63"/>
      <c r="R43" s="73">
        <f>Table21011[[#This Row],[Entry]]-Table21011[[#This Row],[Stop]]</f>
        <v>0</v>
      </c>
      <c r="S43" s="52"/>
      <c r="T43" s="35">
        <f>Table21011[[#This Row],[Shares]]*Table21011[[#This Row],[Risk]]</f>
        <v>0</v>
      </c>
      <c r="U43" s="35"/>
      <c r="V43" s="156">
        <f>Table21011[[#This Row],[Unreal R]]*Table21011[[#This Row],[Shares]]</f>
        <v>0</v>
      </c>
    </row>
    <row r="44" spans="1:24">
      <c r="A44" s="29"/>
      <c r="B44" s="50"/>
      <c r="C44" s="51"/>
      <c r="D44" s="51"/>
      <c r="E44" s="63"/>
      <c r="F44" s="63"/>
      <c r="G44" s="73">
        <f>Table210[[#This Row],[Stop]]-Table210[[#This Row],[Entry]]</f>
        <v>0</v>
      </c>
      <c r="H44" s="52"/>
      <c r="I44" s="24">
        <f>Table210[[#This Row],[Risk]]*Table210[[#This Row],[Shares]]</f>
        <v>0</v>
      </c>
      <c r="J44" s="24"/>
      <c r="K44" s="24">
        <f>Table210[[#This Row],[Unreal R]]*Table210[[#This Row],[Shares]]</f>
        <v>0</v>
      </c>
      <c r="L44" s="24"/>
      <c r="M44" s="50"/>
      <c r="N44" s="51"/>
      <c r="O44" s="51"/>
      <c r="P44" s="63"/>
      <c r="Q44" s="63"/>
      <c r="R44" s="73">
        <f>Table21011[[#This Row],[Entry]]-Table21011[[#This Row],[Stop]]</f>
        <v>0</v>
      </c>
      <c r="S44" s="52"/>
      <c r="T44" s="35">
        <f>Table21011[[#This Row],[Shares]]*Table21011[[#This Row],[Risk]]</f>
        <v>0</v>
      </c>
      <c r="U44" s="35"/>
      <c r="V44" s="156">
        <f>Table21011[[#This Row],[Unreal R]]*Table21011[[#This Row],[Shares]]</f>
        <v>0</v>
      </c>
    </row>
    <row r="45" spans="1:24">
      <c r="A45" s="29"/>
      <c r="B45" s="25"/>
      <c r="C45" s="39"/>
      <c r="D45" s="39"/>
      <c r="E45" s="62"/>
      <c r="F45" s="62"/>
      <c r="G45" s="73">
        <f>Table210[[#This Row],[Stop]]-Table210[[#This Row],[Entry]]</f>
        <v>0</v>
      </c>
      <c r="H45" s="52"/>
      <c r="I45" s="24">
        <f>Table210[[#This Row],[Risk]]*Table210[[#This Row],[Shares]]</f>
        <v>0</v>
      </c>
      <c r="J45" s="24"/>
      <c r="K45" s="24">
        <f>Table210[[#This Row],[Unreal R]]*Table210[[#This Row],[Shares]]</f>
        <v>0</v>
      </c>
      <c r="L45" s="24"/>
      <c r="M45" s="25"/>
      <c r="N45" s="39"/>
      <c r="O45" s="39"/>
      <c r="P45" s="62"/>
      <c r="Q45" s="62"/>
      <c r="R45" s="73">
        <f>Table21011[[#This Row],[Entry]]-Table21011[[#This Row],[Stop]]</f>
        <v>0</v>
      </c>
      <c r="S45" s="52"/>
      <c r="T45" s="35">
        <f>Table21011[[#This Row],[Shares]]*Table21011[[#This Row],[Risk]]</f>
        <v>0</v>
      </c>
      <c r="U45" s="35"/>
      <c r="V45" s="156">
        <f>Table21011[[#This Row],[Unreal R]]*Table21011[[#This Row],[Shares]]</f>
        <v>0</v>
      </c>
    </row>
    <row r="46" spans="1:24">
      <c r="A46" s="29"/>
      <c r="B46" s="25"/>
      <c r="C46" s="39"/>
      <c r="D46" s="39"/>
      <c r="E46" s="26"/>
      <c r="F46" s="26"/>
      <c r="G46" s="73">
        <f>Table210[[#This Row],[Stop]]-Table210[[#This Row],[Entry]]</f>
        <v>0</v>
      </c>
      <c r="H46" s="52"/>
      <c r="I46" s="24">
        <f>Table210[[#This Row],[Risk]]*Table210[[#This Row],[Shares]]</f>
        <v>0</v>
      </c>
      <c r="J46" s="24"/>
      <c r="K46" s="24">
        <f>Table210[[#This Row],[Unreal R]]*Table210[[#This Row],[Shares]]</f>
        <v>0</v>
      </c>
      <c r="L46" s="24"/>
      <c r="M46" s="25"/>
      <c r="N46" s="39"/>
      <c r="O46" s="39"/>
      <c r="P46" s="26"/>
      <c r="Q46" s="26"/>
      <c r="R46" s="73">
        <f>Table21011[[#This Row],[Entry]]-Table21011[[#This Row],[Stop]]</f>
        <v>0</v>
      </c>
      <c r="S46" s="52"/>
      <c r="T46" s="35">
        <f>Table21011[[#This Row],[Shares]]*Table21011[[#This Row],[Risk]]</f>
        <v>0</v>
      </c>
      <c r="U46" s="35"/>
      <c r="V46" s="156">
        <f>Table21011[[#This Row],[Unreal R]]*Table21011[[#This Row],[Shares]]</f>
        <v>0</v>
      </c>
    </row>
    <row r="47" spans="1:24">
      <c r="A47" s="29"/>
      <c r="B47" s="25"/>
      <c r="C47" s="39"/>
      <c r="D47" s="39"/>
      <c r="E47" s="26"/>
      <c r="F47" s="26"/>
      <c r="G47" s="73">
        <f>Table210[[#This Row],[Stop]]-Table210[[#This Row],[Entry]]</f>
        <v>0</v>
      </c>
      <c r="H47" s="52"/>
      <c r="I47" s="24">
        <f>Table210[[#This Row],[Risk]]*Table210[[#This Row],[Shares]]</f>
        <v>0</v>
      </c>
      <c r="J47" s="24"/>
      <c r="K47" s="24">
        <f>Table210[[#This Row],[Unreal R]]*Table210[[#This Row],[Shares]]</f>
        <v>0</v>
      </c>
      <c r="L47" s="24"/>
      <c r="M47" s="25"/>
      <c r="N47" s="39"/>
      <c r="O47" s="39"/>
      <c r="P47" s="26"/>
      <c r="Q47" s="26"/>
      <c r="R47" s="73">
        <f>Table21011[[#This Row],[Entry]]-Table21011[[#This Row],[Stop]]</f>
        <v>0</v>
      </c>
      <c r="S47" s="52"/>
      <c r="T47" s="35">
        <f>Table21011[[#This Row],[Shares]]*Table21011[[#This Row],[Risk]]</f>
        <v>0</v>
      </c>
      <c r="U47" s="35"/>
      <c r="V47" s="156">
        <f>Table21011[[#This Row],[Unreal R]]*Table21011[[#This Row],[Shares]]</f>
        <v>0</v>
      </c>
    </row>
    <row r="48" spans="1:24">
      <c r="A48" s="29"/>
      <c r="B48" s="25"/>
      <c r="C48" s="39"/>
      <c r="D48" s="39"/>
      <c r="E48" s="26"/>
      <c r="F48" s="26"/>
      <c r="G48" s="73">
        <f>Table210[[#This Row],[Stop]]-Table210[[#This Row],[Entry]]</f>
        <v>0</v>
      </c>
      <c r="H48" s="52"/>
      <c r="I48" s="24">
        <f>Table210[[#This Row],[Risk]]*Table210[[#This Row],[Shares]]</f>
        <v>0</v>
      </c>
      <c r="J48" s="24"/>
      <c r="K48" s="24">
        <f>Table210[[#This Row],[Unreal R]]*Table210[[#This Row],[Shares]]</f>
        <v>0</v>
      </c>
      <c r="L48" s="24"/>
      <c r="M48" s="25"/>
      <c r="N48" s="39"/>
      <c r="O48" s="39"/>
      <c r="P48" s="26"/>
      <c r="Q48" s="26"/>
      <c r="R48" s="73">
        <f>Table21011[[#This Row],[Entry]]-Table21011[[#This Row],[Stop]]</f>
        <v>0</v>
      </c>
      <c r="S48" s="52"/>
      <c r="T48" s="35">
        <f>Table21011[[#This Row],[Shares]]*Table21011[[#This Row],[Risk]]</f>
        <v>0</v>
      </c>
      <c r="U48" s="35"/>
      <c r="V48" s="156">
        <f>Table21011[[#This Row],[Unreal R]]*Table21011[[#This Row],[Shares]]</f>
        <v>0</v>
      </c>
    </row>
    <row r="49" spans="1:20">
      <c r="A49" s="29"/>
      <c r="B49" s="29"/>
      <c r="C49" s="67"/>
      <c r="D49" s="29"/>
      <c r="E49" s="34"/>
      <c r="F49" s="4"/>
      <c r="G49" s="4"/>
      <c r="H49" s="4"/>
      <c r="J49" s="4"/>
      <c r="K49" s="4"/>
      <c r="L49" s="4"/>
      <c r="M49" s="4"/>
      <c r="N49" s="4"/>
      <c r="O49" s="4"/>
      <c r="Q49" s="4"/>
      <c r="T49" s="4"/>
    </row>
    <row r="50" spans="1:20">
      <c r="A50" s="29"/>
      <c r="B50" s="8"/>
      <c r="D50" s="4"/>
      <c r="E50" s="4"/>
      <c r="F50" s="4"/>
      <c r="G50" s="4"/>
      <c r="H50" s="4"/>
      <c r="J50" s="4"/>
      <c r="K50" s="4"/>
      <c r="L50" s="4"/>
      <c r="M50" s="4"/>
      <c r="N50" s="4"/>
      <c r="O50" s="4"/>
      <c r="Q50" s="4"/>
      <c r="T50" s="4"/>
    </row>
    <row r="51" spans="1:20">
      <c r="A51" s="29"/>
      <c r="B51" s="8"/>
      <c r="D51" s="155"/>
      <c r="E51" s="155"/>
      <c r="F51" s="155"/>
      <c r="G51" s="155"/>
      <c r="H51" s="155"/>
      <c r="I51" s="155"/>
      <c r="J51" s="4"/>
      <c r="K51" s="4"/>
      <c r="L51" s="4"/>
      <c r="M51" s="4"/>
      <c r="N51" s="4"/>
      <c r="O51" s="155"/>
      <c r="P51" s="155"/>
      <c r="Q51" s="155"/>
      <c r="R51" s="155"/>
      <c r="S51" s="155"/>
      <c r="T51" s="155"/>
    </row>
    <row r="52" spans="1:20">
      <c r="A52" s="29"/>
      <c r="B52" s="74"/>
      <c r="C52" s="12"/>
      <c r="D52" s="26"/>
      <c r="E52" s="26"/>
      <c r="F52" s="24"/>
      <c r="G52" s="24"/>
      <c r="H52" s="24"/>
      <c r="I52" s="156"/>
      <c r="J52" s="83"/>
      <c r="K52" s="83"/>
      <c r="L52" s="83"/>
      <c r="M52" s="74"/>
      <c r="N52" s="25"/>
      <c r="O52" s="26"/>
      <c r="P52" s="26"/>
      <c r="Q52" s="24"/>
      <c r="S52" s="24"/>
      <c r="T52" s="156"/>
    </row>
    <row r="53" spans="1:20">
      <c r="A53" s="29"/>
      <c r="B53" s="74"/>
      <c r="C53" s="148"/>
      <c r="D53" s="26"/>
      <c r="E53" s="26"/>
      <c r="F53" s="24"/>
      <c r="G53" s="24"/>
      <c r="H53" s="24"/>
      <c r="I53" s="156"/>
      <c r="J53" s="82"/>
      <c r="K53" s="82"/>
      <c r="L53" s="82"/>
      <c r="M53" s="74"/>
      <c r="N53" s="148"/>
      <c r="O53" s="39"/>
      <c r="P53" s="24"/>
      <c r="Q53" s="24"/>
      <c r="R53" s="24"/>
      <c r="S53" s="35"/>
    </row>
    <row r="54" spans="1:20">
      <c r="A54" s="29"/>
      <c r="B54" s="74"/>
      <c r="C54" s="149"/>
      <c r="D54" s="26"/>
      <c r="E54" s="26"/>
      <c r="F54" s="24"/>
      <c r="G54" s="24"/>
      <c r="H54" s="24"/>
      <c r="I54" s="156"/>
      <c r="J54" s="82"/>
      <c r="K54" s="82"/>
      <c r="L54" s="82"/>
      <c r="M54" s="25"/>
      <c r="N54" s="39"/>
      <c r="O54" s="39"/>
      <c r="P54" s="24"/>
      <c r="Q54" s="24"/>
      <c r="R54" s="24"/>
      <c r="S54" s="35"/>
    </row>
    <row r="55" spans="1:20">
      <c r="A55" s="29"/>
      <c r="B55" s="74"/>
      <c r="C55" s="148"/>
      <c r="D55" s="26"/>
      <c r="E55" s="26"/>
      <c r="F55" s="24"/>
      <c r="G55" s="24"/>
      <c r="H55" s="24"/>
      <c r="I55" s="156"/>
      <c r="J55" s="82"/>
      <c r="K55" s="82"/>
      <c r="L55" s="82"/>
      <c r="M55" s="25"/>
      <c r="N55" s="12"/>
      <c r="O55" s="39"/>
      <c r="P55" s="24"/>
      <c r="Q55" s="24"/>
      <c r="R55" s="24"/>
      <c r="S55" s="35"/>
    </row>
    <row r="56" spans="1:20">
      <c r="A56" s="29"/>
      <c r="B56" s="8"/>
      <c r="D56" s="4"/>
      <c r="E56" s="4"/>
      <c r="F56" s="4"/>
      <c r="G56" s="4"/>
      <c r="H56" s="4"/>
      <c r="J56" s="4"/>
      <c r="K56" s="4"/>
      <c r="L56" s="4"/>
      <c r="M56" s="4"/>
      <c r="N56" s="4"/>
      <c r="O56" s="4"/>
      <c r="Q56" s="4"/>
      <c r="T56" s="4"/>
    </row>
    <row r="57" spans="1:20">
      <c r="A57" s="29"/>
      <c r="B57" s="8"/>
      <c r="D57" s="4"/>
      <c r="E57" s="4"/>
      <c r="F57" s="4"/>
      <c r="G57" s="4"/>
      <c r="H57" s="4"/>
      <c r="J57" s="4"/>
      <c r="K57" s="4"/>
      <c r="L57" s="4"/>
      <c r="M57" s="4"/>
      <c r="N57" s="4"/>
      <c r="O57" s="4"/>
      <c r="Q57" s="4"/>
      <c r="T57" s="4"/>
    </row>
    <row r="58" spans="1:20">
      <c r="A58" s="29"/>
      <c r="B58" s="8"/>
      <c r="D58" s="4"/>
      <c r="E58" s="4"/>
      <c r="F58" s="4"/>
      <c r="G58" s="4"/>
      <c r="H58" s="4"/>
      <c r="J58" s="4"/>
      <c r="K58" s="4"/>
      <c r="L58" s="4"/>
      <c r="M58" s="4"/>
      <c r="N58" s="4"/>
      <c r="O58" s="4"/>
      <c r="Q58" s="4"/>
      <c r="T58" s="4"/>
    </row>
    <row r="59" spans="1:20">
      <c r="A59" s="29"/>
      <c r="B59" s="36"/>
      <c r="C59" s="19"/>
      <c r="D59" s="3"/>
      <c r="E59" s="4"/>
      <c r="F59" s="1"/>
      <c r="G59" s="4"/>
      <c r="H59" s="4"/>
      <c r="M59" s="4"/>
      <c r="N59" s="4"/>
      <c r="O59" s="4"/>
      <c r="Q59" s="4"/>
      <c r="T59" s="4"/>
    </row>
    <row r="60" spans="1:20">
      <c r="A60" s="29"/>
      <c r="B60" s="36"/>
      <c r="C60" s="19"/>
      <c r="D60" s="19"/>
      <c r="E60" s="3"/>
      <c r="F60" s="4"/>
      <c r="G60" s="1"/>
      <c r="H60" s="4"/>
      <c r="J60" s="68"/>
      <c r="K60" s="68"/>
      <c r="L60" s="68"/>
      <c r="M60" s="4"/>
      <c r="N60" s="4"/>
      <c r="O60" s="4"/>
      <c r="Q60" s="4"/>
      <c r="T60" s="4"/>
    </row>
    <row r="61" spans="1:20">
      <c r="A61" s="29"/>
      <c r="B61" s="66"/>
      <c r="C61" s="30"/>
      <c r="D61" s="31"/>
      <c r="E61" s="35"/>
      <c r="F61" s="4"/>
      <c r="G61" s="4"/>
      <c r="H61" s="8"/>
      <c r="M61" s="4"/>
      <c r="N61" s="4"/>
      <c r="O61" s="4"/>
      <c r="Q61" s="4"/>
      <c r="T61" s="4"/>
    </row>
    <row r="62" spans="1:20">
      <c r="A62" s="29"/>
      <c r="B62" s="36"/>
      <c r="C62" s="40"/>
      <c r="D62" s="40"/>
      <c r="E62" s="37"/>
      <c r="F62" s="29"/>
      <c r="G62" s="28"/>
      <c r="H62" s="43"/>
      <c r="I62" s="84"/>
      <c r="J62" s="36"/>
      <c r="K62" s="36"/>
      <c r="L62" s="36"/>
      <c r="M62" s="35"/>
      <c r="N62" s="4"/>
      <c r="O62" s="4"/>
      <c r="P62" s="8"/>
      <c r="Q62" s="4"/>
      <c r="T62" s="4"/>
    </row>
    <row r="63" spans="1:20">
      <c r="A63" s="29"/>
      <c r="B63" s="36"/>
      <c r="C63" s="40"/>
      <c r="D63" s="29"/>
      <c r="E63" s="37"/>
      <c r="F63" s="29"/>
      <c r="G63" s="28"/>
      <c r="H63" s="43"/>
      <c r="I63" s="84"/>
      <c r="J63" s="36"/>
      <c r="K63" s="36"/>
      <c r="L63" s="36"/>
      <c r="M63" s="28"/>
      <c r="N63" s="4"/>
      <c r="O63" s="4"/>
      <c r="P63" s="8"/>
      <c r="Q63" s="4"/>
      <c r="T63" s="4"/>
    </row>
    <row r="64" spans="1:20">
      <c r="A64" s="29"/>
      <c r="B64" s="36"/>
      <c r="C64" s="40"/>
      <c r="D64" s="29"/>
      <c r="E64" s="37"/>
      <c r="F64" s="29"/>
      <c r="G64" s="28"/>
      <c r="H64" s="43"/>
      <c r="I64" s="84"/>
      <c r="J64" s="36"/>
      <c r="K64" s="36"/>
      <c r="L64" s="36"/>
      <c r="M64" s="28"/>
      <c r="N64" s="4"/>
      <c r="O64" s="4"/>
      <c r="P64" s="8"/>
      <c r="Q64" s="4"/>
      <c r="T64" s="4"/>
    </row>
    <row r="65" spans="1:13">
      <c r="A65" s="29"/>
      <c r="B65" s="36"/>
      <c r="C65" s="40"/>
      <c r="D65" s="29"/>
      <c r="E65" s="37"/>
      <c r="F65" s="29"/>
      <c r="G65" s="28"/>
      <c r="H65" s="43"/>
      <c r="I65" s="84"/>
      <c r="J65" s="36"/>
      <c r="K65" s="36"/>
      <c r="L65" s="36"/>
      <c r="M65" s="28"/>
    </row>
    <row r="66" spans="1:13">
      <c r="A66" s="29"/>
      <c r="B66" s="36"/>
      <c r="C66" s="44"/>
      <c r="D66" s="45"/>
      <c r="E66" s="29"/>
      <c r="F66" s="29"/>
      <c r="G66" s="40"/>
      <c r="H66" s="40"/>
      <c r="I66" s="85"/>
      <c r="J66" s="36"/>
      <c r="K66" s="36"/>
      <c r="L66" s="36"/>
      <c r="M66" s="28"/>
    </row>
    <row r="67" spans="1:13">
      <c r="A67" s="29"/>
      <c r="B67" s="36"/>
      <c r="C67" s="44"/>
      <c r="D67" s="45"/>
      <c r="E67" s="29"/>
      <c r="F67" s="29"/>
      <c r="G67" s="40"/>
      <c r="H67" s="29"/>
      <c r="I67" s="85"/>
      <c r="J67" s="36"/>
      <c r="K67" s="36"/>
      <c r="L67" s="36"/>
      <c r="M67" s="28"/>
    </row>
    <row r="68" spans="1:13">
      <c r="A68" s="29"/>
      <c r="B68" s="36"/>
      <c r="C68" s="44"/>
      <c r="D68" s="45"/>
      <c r="E68" s="29"/>
      <c r="F68" s="29"/>
      <c r="G68" s="40"/>
      <c r="H68" s="29"/>
      <c r="I68" s="85"/>
      <c r="J68" s="36"/>
      <c r="K68" s="36"/>
      <c r="L68" s="36"/>
      <c r="M68" s="28"/>
    </row>
    <row r="69" spans="1:13">
      <c r="A69" s="29"/>
      <c r="B69" s="36"/>
      <c r="C69" s="44"/>
      <c r="D69" s="45"/>
      <c r="E69" s="29"/>
      <c r="F69" s="29"/>
      <c r="G69" s="40"/>
      <c r="H69" s="29"/>
      <c r="I69" s="85"/>
      <c r="J69" s="36"/>
      <c r="K69" s="36"/>
      <c r="L69" s="36"/>
      <c r="M69" s="28"/>
    </row>
    <row r="70" spans="1:13">
      <c r="A70" s="29"/>
      <c r="B70" s="36"/>
      <c r="C70" s="44"/>
      <c r="D70" s="45"/>
      <c r="E70" s="29"/>
      <c r="F70" s="29"/>
      <c r="G70" s="40"/>
      <c r="H70" s="29"/>
      <c r="I70" s="85"/>
      <c r="J70" s="36"/>
      <c r="K70" s="36"/>
      <c r="L70" s="36"/>
      <c r="M70" s="28"/>
    </row>
    <row r="71" spans="1:13">
      <c r="A71" s="29"/>
      <c r="B71" s="36"/>
      <c r="C71" s="44"/>
      <c r="D71" s="45"/>
      <c r="E71" s="29"/>
      <c r="F71" s="29"/>
      <c r="G71" s="40"/>
      <c r="H71" s="29"/>
      <c r="I71" s="85"/>
      <c r="J71" s="36"/>
      <c r="K71" s="36"/>
      <c r="L71" s="36"/>
      <c r="M71" s="28"/>
    </row>
    <row r="72" spans="1:13">
      <c r="A72" s="29"/>
      <c r="B72" s="36"/>
      <c r="C72" s="44"/>
      <c r="D72" s="45"/>
      <c r="E72" s="29"/>
      <c r="F72" s="29"/>
      <c r="G72" s="40"/>
      <c r="H72" s="29"/>
      <c r="I72" s="85"/>
      <c r="J72" s="36"/>
      <c r="K72" s="36"/>
      <c r="L72" s="36"/>
      <c r="M72" s="28"/>
    </row>
    <row r="73" spans="1:13">
      <c r="A73" s="29"/>
      <c r="B73" s="36"/>
      <c r="C73" s="44"/>
      <c r="D73" s="45"/>
      <c r="E73" s="29"/>
      <c r="F73" s="29"/>
      <c r="G73" s="40"/>
      <c r="H73" s="29"/>
      <c r="I73" s="85"/>
      <c r="J73" s="36"/>
      <c r="K73" s="36"/>
      <c r="L73" s="36"/>
      <c r="M73" s="28"/>
    </row>
    <row r="74" spans="1:13">
      <c r="A74" s="29"/>
      <c r="B74" s="36"/>
      <c r="C74" s="44"/>
      <c r="D74" s="45"/>
      <c r="E74" s="29"/>
      <c r="F74" s="29"/>
      <c r="G74" s="40"/>
      <c r="H74" s="29"/>
      <c r="I74" s="85"/>
      <c r="J74" s="36"/>
      <c r="K74" s="36"/>
      <c r="L74" s="36"/>
      <c r="M74" s="28"/>
    </row>
    <row r="75" spans="1:13">
      <c r="A75" s="29"/>
      <c r="B75" s="36"/>
      <c r="C75" s="44"/>
      <c r="D75" s="45"/>
      <c r="E75" s="29"/>
      <c r="F75" s="29"/>
      <c r="G75" s="40"/>
      <c r="H75" s="29"/>
      <c r="I75" s="85"/>
      <c r="J75" s="36"/>
      <c r="K75" s="36"/>
      <c r="L75" s="36"/>
      <c r="M75" s="28"/>
    </row>
    <row r="76" spans="1:13">
      <c r="A76" s="29"/>
      <c r="B76" s="36"/>
      <c r="C76" s="44"/>
      <c r="D76" s="45"/>
      <c r="E76" s="29"/>
      <c r="F76" s="29"/>
      <c r="G76" s="40"/>
      <c r="H76" s="29"/>
      <c r="I76" s="85"/>
      <c r="J76" s="36"/>
      <c r="K76" s="36"/>
      <c r="L76" s="36"/>
      <c r="M76" s="28"/>
    </row>
    <row r="77" spans="1:13">
      <c r="A77" s="29"/>
      <c r="B77" s="36"/>
      <c r="C77" s="44"/>
      <c r="D77" s="45"/>
      <c r="E77" s="29"/>
      <c r="F77" s="29"/>
      <c r="G77" s="40"/>
      <c r="H77" s="29"/>
      <c r="I77" s="85"/>
      <c r="J77" s="36"/>
      <c r="K77" s="36"/>
      <c r="L77" s="36"/>
      <c r="M77" s="28"/>
    </row>
    <row r="78" spans="1:13">
      <c r="A78" s="29"/>
      <c r="B78" s="36"/>
      <c r="C78" s="46"/>
      <c r="D78" s="45"/>
      <c r="E78" s="29"/>
      <c r="F78" s="29"/>
      <c r="G78" s="40"/>
      <c r="H78" s="29"/>
      <c r="I78" s="85"/>
      <c r="J78" s="36"/>
      <c r="K78" s="36"/>
      <c r="L78" s="36"/>
      <c r="M78" s="28"/>
    </row>
    <row r="79" spans="1:13">
      <c r="A79" s="29"/>
      <c r="B79" s="36"/>
      <c r="C79" s="47"/>
      <c r="D79" s="29"/>
      <c r="E79" s="29"/>
      <c r="F79" s="29"/>
      <c r="G79" s="29"/>
      <c r="H79" s="29"/>
      <c r="I79" s="85"/>
      <c r="J79" s="36"/>
      <c r="K79" s="36"/>
      <c r="L79" s="36"/>
      <c r="M79" s="28"/>
    </row>
    <row r="80" spans="1:13">
      <c r="A80" s="29"/>
      <c r="B80" s="36"/>
      <c r="C80" s="44"/>
      <c r="D80" s="29"/>
      <c r="E80" s="29"/>
      <c r="F80" s="29"/>
      <c r="G80" s="40"/>
      <c r="H80" s="40"/>
      <c r="I80" s="85"/>
      <c r="J80" s="36"/>
      <c r="K80" s="36"/>
      <c r="L80" s="36"/>
      <c r="M80" s="28"/>
    </row>
    <row r="81" spans="1:13">
      <c r="A81" s="29"/>
      <c r="B81" s="36"/>
      <c r="C81" s="44"/>
      <c r="D81" s="29"/>
      <c r="E81" s="29"/>
      <c r="F81" s="29"/>
      <c r="G81" s="40"/>
      <c r="H81" s="29"/>
      <c r="I81" s="85"/>
      <c r="J81" s="36"/>
      <c r="K81" s="36"/>
      <c r="L81" s="36"/>
      <c r="M81" s="28"/>
    </row>
    <row r="82" spans="1:13">
      <c r="A82" s="29"/>
      <c r="B82" s="36"/>
      <c r="C82" s="44"/>
      <c r="D82" s="29"/>
      <c r="E82" s="29"/>
      <c r="F82" s="29"/>
      <c r="G82" s="40"/>
      <c r="H82" s="29"/>
      <c r="I82" s="85"/>
      <c r="J82" s="36"/>
      <c r="K82" s="36"/>
      <c r="L82" s="36"/>
      <c r="M82" s="28"/>
    </row>
    <row r="83" spans="1:13">
      <c r="A83" s="29"/>
      <c r="B83" s="36"/>
      <c r="C83" s="44"/>
      <c r="D83" s="29"/>
      <c r="E83" s="29"/>
      <c r="F83" s="29"/>
      <c r="G83" s="40"/>
      <c r="H83" s="40"/>
      <c r="I83" s="85"/>
      <c r="J83" s="36"/>
      <c r="K83" s="36"/>
      <c r="L83" s="36"/>
      <c r="M83" s="28"/>
    </row>
    <row r="84" spans="1:13">
      <c r="A84" s="29"/>
      <c r="B84" s="36"/>
      <c r="C84" s="44"/>
      <c r="D84" s="29"/>
      <c r="E84" s="29"/>
      <c r="F84" s="29"/>
      <c r="G84" s="40"/>
      <c r="H84" s="29"/>
      <c r="I84" s="85"/>
      <c r="J84" s="36"/>
      <c r="K84" s="36"/>
      <c r="L84" s="36"/>
      <c r="M84" s="28"/>
    </row>
    <row r="85" spans="1:13">
      <c r="A85" s="29"/>
      <c r="B85" s="36"/>
      <c r="C85" s="44"/>
      <c r="D85" s="29"/>
      <c r="E85" s="29"/>
      <c r="F85" s="29"/>
      <c r="G85" s="40"/>
      <c r="H85" s="35"/>
      <c r="I85" s="86"/>
      <c r="J85" s="36"/>
      <c r="K85" s="36"/>
      <c r="L85" s="36"/>
      <c r="M85" s="28"/>
    </row>
    <row r="86" spans="1:13">
      <c r="A86" s="29"/>
      <c r="B86" s="36"/>
      <c r="C86" s="44"/>
      <c r="D86" s="29"/>
      <c r="E86" s="29"/>
      <c r="F86" s="29"/>
      <c r="G86" s="40"/>
      <c r="H86" s="40"/>
      <c r="I86" s="86"/>
      <c r="J86" s="36"/>
      <c r="K86" s="36"/>
      <c r="L86" s="36"/>
      <c r="M86" s="28"/>
    </row>
    <row r="87" spans="1:13">
      <c r="A87" s="29"/>
      <c r="B87" s="36"/>
      <c r="C87" s="44"/>
      <c r="D87" s="29"/>
      <c r="E87" s="29"/>
      <c r="F87" s="29"/>
      <c r="G87" s="33"/>
      <c r="H87" s="35"/>
      <c r="I87" s="86"/>
      <c r="J87" s="36"/>
      <c r="K87" s="36"/>
      <c r="L87" s="36"/>
      <c r="M87" s="28"/>
    </row>
    <row r="88" spans="1:13">
      <c r="A88" s="29"/>
      <c r="B88" s="36"/>
      <c r="C88" s="47"/>
      <c r="D88" s="5"/>
      <c r="E88" s="6"/>
      <c r="F88" s="29"/>
      <c r="G88" s="35"/>
      <c r="H88" s="35"/>
      <c r="I88" s="86"/>
      <c r="J88" s="36"/>
      <c r="K88" s="36"/>
      <c r="L88" s="36"/>
      <c r="M88" s="28"/>
    </row>
    <row r="89" spans="1:13">
      <c r="A89" s="29"/>
      <c r="B89" s="36"/>
      <c r="C89" s="44"/>
      <c r="D89" s="5"/>
      <c r="E89" s="6"/>
      <c r="F89" s="29"/>
      <c r="G89" s="40"/>
      <c r="H89" s="40"/>
      <c r="I89" s="86"/>
      <c r="J89" s="36"/>
      <c r="K89" s="36"/>
      <c r="L89" s="36"/>
      <c r="M89" s="28"/>
    </row>
    <row r="90" spans="1:13">
      <c r="A90" s="29"/>
      <c r="B90" s="36"/>
      <c r="C90" s="44"/>
      <c r="D90" s="5"/>
      <c r="E90" s="6"/>
      <c r="F90" s="29"/>
      <c r="G90" s="40"/>
      <c r="H90" s="40"/>
      <c r="I90" s="85"/>
      <c r="J90" s="36"/>
      <c r="K90" s="36"/>
      <c r="L90" s="36"/>
      <c r="M90" s="28"/>
    </row>
    <row r="91" spans="1:13">
      <c r="A91" s="29"/>
      <c r="B91" s="36"/>
      <c r="C91" s="44"/>
      <c r="D91" s="5"/>
      <c r="E91" s="6"/>
      <c r="F91" s="29"/>
      <c r="G91" s="48"/>
      <c r="H91" s="48"/>
      <c r="I91" s="85"/>
      <c r="J91" s="36"/>
      <c r="K91" s="36"/>
      <c r="L91" s="36"/>
      <c r="M91" s="28"/>
    </row>
    <row r="92" spans="1:13">
      <c r="A92" s="29"/>
      <c r="B92" s="36"/>
      <c r="C92" s="44"/>
      <c r="D92" s="5"/>
      <c r="E92" s="6"/>
      <c r="F92" s="29"/>
      <c r="G92" s="48"/>
      <c r="H92" s="48"/>
      <c r="I92" s="85"/>
      <c r="J92" s="36"/>
      <c r="K92" s="36"/>
      <c r="L92" s="36"/>
      <c r="M92" s="28"/>
    </row>
    <row r="93" spans="1:13">
      <c r="A93" s="29"/>
      <c r="B93" s="36"/>
      <c r="C93" s="44"/>
      <c r="D93" s="35"/>
      <c r="E93" s="35"/>
      <c r="F93" s="49"/>
      <c r="G93" s="48"/>
      <c r="H93" s="48"/>
      <c r="I93" s="85"/>
      <c r="J93" s="36"/>
      <c r="K93" s="36"/>
      <c r="L93" s="36"/>
      <c r="M93" s="28"/>
    </row>
    <row r="94" spans="1:13">
      <c r="A94" s="29"/>
      <c r="B94" s="36"/>
      <c r="C94" s="44"/>
      <c r="D94" s="35"/>
      <c r="E94" s="35"/>
      <c r="F94" s="49"/>
      <c r="G94" s="48"/>
      <c r="H94" s="48"/>
      <c r="I94" s="85"/>
      <c r="J94" s="36"/>
      <c r="K94" s="36"/>
      <c r="L94" s="36"/>
      <c r="M94" s="28"/>
    </row>
    <row r="95" spans="1:13">
      <c r="A95" s="29"/>
      <c r="B95" s="36"/>
      <c r="C95" s="44"/>
      <c r="D95" s="35"/>
      <c r="E95" s="35"/>
      <c r="F95" s="49"/>
      <c r="G95" s="48"/>
      <c r="H95" s="48"/>
      <c r="I95" s="85"/>
      <c r="J95" s="36"/>
      <c r="K95" s="36"/>
      <c r="L95" s="36"/>
      <c r="M95" s="28"/>
    </row>
    <row r="96" spans="1:13">
      <c r="A96" s="29"/>
      <c r="B96" s="36"/>
      <c r="C96" s="44"/>
      <c r="D96" s="35"/>
      <c r="E96" s="35"/>
      <c r="F96" s="49"/>
      <c r="G96" s="48"/>
      <c r="H96" s="48"/>
      <c r="I96" s="85"/>
      <c r="J96" s="36"/>
      <c r="K96" s="36"/>
      <c r="L96" s="36"/>
      <c r="M96" s="28"/>
    </row>
    <row r="97" spans="1:13">
      <c r="A97" s="29"/>
      <c r="B97" s="36"/>
      <c r="C97" s="44"/>
      <c r="D97" s="35"/>
      <c r="E97" s="35"/>
      <c r="F97" s="49"/>
      <c r="G97" s="48"/>
      <c r="H97" s="48"/>
      <c r="I97" s="85"/>
      <c r="J97" s="36"/>
      <c r="K97" s="36"/>
      <c r="L97" s="36"/>
      <c r="M97" s="28"/>
    </row>
    <row r="98" spans="1:13">
      <c r="A98" s="29"/>
      <c r="B98" s="36"/>
      <c r="C98" s="44"/>
      <c r="D98" s="35"/>
      <c r="E98" s="35"/>
      <c r="F98" s="49"/>
      <c r="G98" s="48"/>
      <c r="H98" s="48"/>
      <c r="I98" s="85"/>
      <c r="J98" s="36"/>
      <c r="K98" s="36"/>
      <c r="L98" s="36"/>
      <c r="M98" s="28"/>
    </row>
    <row r="99" spans="1:13">
      <c r="A99" s="29"/>
      <c r="B99" s="36"/>
      <c r="C99" s="44"/>
      <c r="D99" s="35"/>
      <c r="E99" s="35"/>
      <c r="F99" s="49"/>
      <c r="G99" s="48"/>
      <c r="H99" s="48"/>
      <c r="I99" s="85"/>
      <c r="J99" s="36"/>
      <c r="K99" s="36"/>
      <c r="L99" s="36"/>
      <c r="M99" s="28"/>
    </row>
    <row r="100" spans="1:13">
      <c r="A100" s="29"/>
      <c r="B100" s="36"/>
      <c r="C100" s="44"/>
      <c r="D100" s="35"/>
      <c r="E100" s="35"/>
      <c r="F100" s="49"/>
      <c r="G100" s="48"/>
      <c r="H100" s="48"/>
      <c r="I100" s="85"/>
      <c r="J100" s="36"/>
      <c r="K100" s="36"/>
      <c r="L100" s="36"/>
      <c r="M100" s="28"/>
    </row>
    <row r="101" spans="1:13">
      <c r="A101" s="29"/>
      <c r="B101" s="36"/>
      <c r="C101" s="44"/>
      <c r="D101" s="35"/>
      <c r="E101" s="35"/>
      <c r="F101" s="49"/>
      <c r="G101" s="48"/>
      <c r="H101" s="48"/>
      <c r="I101" s="85"/>
      <c r="J101" s="36"/>
      <c r="K101" s="36"/>
      <c r="L101" s="36"/>
      <c r="M101" s="28"/>
    </row>
    <row r="102" spans="1:13">
      <c r="A102" s="29"/>
      <c r="B102" s="36"/>
      <c r="C102" s="44"/>
      <c r="D102" s="35"/>
      <c r="E102" s="35"/>
      <c r="F102" s="49"/>
      <c r="G102" s="48"/>
      <c r="H102" s="48"/>
      <c r="I102" s="85"/>
      <c r="J102" s="36"/>
      <c r="K102" s="36"/>
      <c r="L102" s="36"/>
      <c r="M102" s="28"/>
    </row>
    <row r="103" spans="1:13">
      <c r="A103" s="29"/>
      <c r="B103" s="36"/>
      <c r="C103" s="47"/>
      <c r="D103" s="35"/>
      <c r="E103" s="35"/>
      <c r="F103" s="49"/>
      <c r="G103" s="48"/>
      <c r="H103" s="48"/>
      <c r="I103" s="85"/>
      <c r="J103" s="36"/>
      <c r="K103" s="36"/>
      <c r="L103" s="36"/>
      <c r="M103" s="28"/>
    </row>
    <row r="104" spans="1:13">
      <c r="A104" s="29"/>
      <c r="B104" s="36"/>
      <c r="C104" s="44"/>
      <c r="D104" s="35"/>
      <c r="E104" s="35"/>
      <c r="F104" s="49"/>
      <c r="G104" s="48"/>
      <c r="H104" s="48"/>
      <c r="I104" s="85"/>
      <c r="J104" s="36"/>
      <c r="K104" s="36"/>
      <c r="L104" s="36"/>
      <c r="M104" s="28"/>
    </row>
    <row r="105" spans="1:13">
      <c r="A105" s="29"/>
      <c r="B105" s="36"/>
      <c r="C105" s="44"/>
      <c r="D105" s="35"/>
      <c r="E105" s="35"/>
      <c r="F105" s="49"/>
      <c r="G105" s="48"/>
      <c r="H105" s="48"/>
      <c r="I105" s="85"/>
      <c r="J105" s="36"/>
      <c r="K105" s="36"/>
      <c r="L105" s="36"/>
      <c r="M105" s="28"/>
    </row>
    <row r="106" spans="1:13">
      <c r="A106" s="29"/>
      <c r="B106" s="36"/>
      <c r="C106" s="44"/>
      <c r="D106" s="35"/>
      <c r="E106" s="35"/>
      <c r="F106" s="49"/>
      <c r="G106" s="48"/>
      <c r="H106" s="48"/>
      <c r="I106" s="85"/>
      <c r="J106" s="36"/>
      <c r="K106" s="36"/>
      <c r="L106" s="36"/>
      <c r="M106" s="28"/>
    </row>
    <row r="107" spans="1:13">
      <c r="A107" s="29"/>
      <c r="B107" s="36"/>
      <c r="C107" s="44"/>
      <c r="D107" s="35"/>
      <c r="E107" s="35"/>
      <c r="F107" s="49"/>
      <c r="G107" s="48"/>
      <c r="H107" s="48"/>
      <c r="I107" s="85"/>
      <c r="J107" s="36"/>
      <c r="K107" s="36"/>
      <c r="L107" s="36"/>
      <c r="M107" s="28"/>
    </row>
    <row r="108" spans="1:13">
      <c r="A108" s="29"/>
      <c r="B108" s="36"/>
      <c r="C108" s="44"/>
      <c r="D108" s="24"/>
      <c r="E108" s="35"/>
      <c r="F108" s="49"/>
      <c r="G108" s="48"/>
      <c r="H108" s="48"/>
      <c r="I108" s="85"/>
      <c r="J108" s="36"/>
      <c r="K108" s="36"/>
      <c r="L108" s="36"/>
      <c r="M108" s="28"/>
    </row>
    <row r="109" spans="1:13">
      <c r="A109" s="29"/>
      <c r="B109" s="36"/>
      <c r="C109" s="44"/>
      <c r="D109" s="24"/>
      <c r="E109" s="35"/>
      <c r="F109" s="49"/>
      <c r="G109" s="48"/>
      <c r="H109" s="48"/>
      <c r="I109" s="85"/>
      <c r="J109" s="36"/>
      <c r="K109" s="36"/>
      <c r="L109" s="36"/>
      <c r="M109" s="28"/>
    </row>
    <row r="110" spans="1:13">
      <c r="A110" s="29"/>
      <c r="B110" s="36"/>
      <c r="C110" s="44"/>
      <c r="D110" s="24"/>
      <c r="E110" s="35"/>
      <c r="F110" s="49"/>
      <c r="G110" s="48"/>
      <c r="H110" s="48"/>
      <c r="I110" s="85"/>
      <c r="J110" s="36"/>
      <c r="K110" s="36"/>
      <c r="L110" s="36"/>
      <c r="M110" s="28"/>
    </row>
    <row r="111" spans="1:13">
      <c r="A111" s="29"/>
      <c r="B111" s="36"/>
      <c r="C111" s="44"/>
      <c r="D111" s="24"/>
      <c r="E111" s="35"/>
      <c r="F111" s="49"/>
      <c r="G111" s="48"/>
      <c r="H111" s="48"/>
      <c r="I111" s="85"/>
      <c r="J111" s="36"/>
      <c r="K111" s="36"/>
      <c r="L111" s="36"/>
      <c r="M111" s="28"/>
    </row>
    <row r="112" spans="1:13">
      <c r="A112" s="29"/>
      <c r="B112" s="36"/>
      <c r="C112" s="44"/>
      <c r="D112" s="24"/>
      <c r="E112" s="35"/>
      <c r="F112" s="49"/>
      <c r="G112" s="48"/>
      <c r="H112" s="48"/>
      <c r="I112" s="85"/>
      <c r="J112" s="36"/>
      <c r="K112" s="36"/>
      <c r="L112" s="36"/>
      <c r="M112" s="28"/>
    </row>
    <row r="113" spans="1:13">
      <c r="A113" s="29"/>
      <c r="B113" s="36"/>
      <c r="C113" s="44"/>
      <c r="D113" s="24"/>
      <c r="E113" s="35"/>
      <c r="F113" s="49"/>
      <c r="G113" s="48"/>
      <c r="H113" s="48"/>
      <c r="I113" s="85"/>
      <c r="J113" s="36"/>
      <c r="K113" s="36"/>
      <c r="L113" s="36"/>
      <c r="M113" s="28"/>
    </row>
    <row r="114" spans="1:13">
      <c r="A114" s="29"/>
      <c r="B114" s="36"/>
      <c r="C114" s="44"/>
      <c r="D114" s="24"/>
      <c r="E114" s="35"/>
      <c r="F114" s="49"/>
      <c r="G114" s="48"/>
      <c r="H114" s="48"/>
      <c r="I114" s="85"/>
      <c r="J114" s="36"/>
      <c r="K114" s="36"/>
      <c r="L114" s="36"/>
      <c r="M114" s="28"/>
    </row>
    <row r="115" spans="1:13">
      <c r="A115" s="29"/>
      <c r="B115" s="36"/>
      <c r="C115" s="44"/>
      <c r="D115" s="24"/>
      <c r="E115" s="35"/>
      <c r="F115" s="49"/>
      <c r="G115" s="48"/>
      <c r="H115" s="48"/>
      <c r="I115" s="85"/>
      <c r="J115" s="36"/>
      <c r="K115" s="36"/>
      <c r="L115" s="36"/>
      <c r="M115" s="28"/>
    </row>
    <row r="116" spans="1:13">
      <c r="A116" s="29"/>
      <c r="B116" s="36"/>
      <c r="C116" s="44"/>
      <c r="D116" s="24"/>
      <c r="E116" s="35"/>
      <c r="F116" s="49"/>
      <c r="G116" s="48"/>
      <c r="H116" s="48"/>
      <c r="I116" s="85"/>
      <c r="J116" s="36"/>
      <c r="K116" s="36"/>
      <c r="L116" s="36"/>
      <c r="M116" s="28"/>
    </row>
    <row r="117" spans="1:13">
      <c r="A117" s="29"/>
      <c r="B117" s="36"/>
      <c r="C117" s="44"/>
      <c r="D117" s="24"/>
      <c r="E117" s="35"/>
      <c r="F117" s="49"/>
      <c r="G117" s="48"/>
      <c r="H117" s="48"/>
      <c r="I117" s="85"/>
      <c r="J117" s="36"/>
      <c r="K117" s="36"/>
      <c r="L117" s="36"/>
      <c r="M117" s="28"/>
    </row>
    <row r="118" spans="1:13">
      <c r="A118" s="29"/>
      <c r="B118" s="36"/>
      <c r="C118" s="44"/>
      <c r="D118" s="24"/>
      <c r="E118" s="35"/>
      <c r="F118" s="49"/>
      <c r="G118" s="48"/>
      <c r="H118" s="48"/>
      <c r="I118" s="85"/>
      <c r="J118" s="36"/>
      <c r="K118" s="36"/>
      <c r="L118" s="36"/>
      <c r="M118" s="28"/>
    </row>
    <row r="119" spans="1:13">
      <c r="A119" s="29"/>
      <c r="B119" s="36"/>
      <c r="C119" s="44"/>
      <c r="D119" s="24"/>
      <c r="E119" s="35"/>
      <c r="F119" s="49"/>
      <c r="G119" s="48"/>
      <c r="H119" s="48"/>
      <c r="I119" s="85"/>
      <c r="J119" s="36"/>
      <c r="K119" s="36"/>
      <c r="L119" s="36"/>
      <c r="M119" s="28"/>
    </row>
    <row r="120" spans="1:13">
      <c r="A120" s="29"/>
      <c r="B120" s="36"/>
      <c r="C120" s="44"/>
      <c r="D120" s="24"/>
      <c r="E120" s="35"/>
      <c r="F120" s="49"/>
      <c r="G120" s="48"/>
      <c r="H120" s="48"/>
      <c r="I120" s="85"/>
      <c r="J120" s="36"/>
      <c r="K120" s="36"/>
      <c r="L120" s="36"/>
      <c r="M120" s="28"/>
    </row>
    <row r="121" spans="1:13">
      <c r="A121" s="29"/>
      <c r="B121" s="36"/>
      <c r="C121" s="44"/>
      <c r="D121" s="24"/>
      <c r="E121" s="35"/>
      <c r="F121" s="49"/>
      <c r="G121" s="48"/>
      <c r="H121" s="48"/>
      <c r="I121" s="85"/>
      <c r="J121" s="36"/>
      <c r="K121" s="36"/>
      <c r="L121" s="36"/>
      <c r="M121" s="28"/>
    </row>
    <row r="122" spans="1:13">
      <c r="A122" s="29"/>
      <c r="B122" s="36"/>
      <c r="C122" s="44"/>
      <c r="D122" s="35"/>
      <c r="E122" s="35"/>
      <c r="F122" s="49"/>
      <c r="G122" s="48"/>
      <c r="H122" s="48"/>
      <c r="I122" s="85"/>
      <c r="J122" s="36"/>
      <c r="K122" s="36"/>
      <c r="L122" s="36"/>
      <c r="M122" s="28"/>
    </row>
    <row r="123" spans="1:13">
      <c r="A123" s="29"/>
      <c r="B123" s="36"/>
      <c r="C123" s="44"/>
      <c r="D123" s="35"/>
      <c r="E123" s="35"/>
      <c r="F123" s="49"/>
      <c r="G123" s="48"/>
      <c r="H123" s="48"/>
      <c r="I123" s="85"/>
      <c r="J123" s="36"/>
      <c r="K123" s="36"/>
      <c r="L123" s="36"/>
      <c r="M123" s="28"/>
    </row>
    <row r="124" spans="1:13">
      <c r="A124" s="29"/>
      <c r="B124" s="36"/>
      <c r="C124" s="44"/>
      <c r="D124" s="35"/>
      <c r="E124" s="35"/>
      <c r="F124" s="49"/>
      <c r="G124" s="48"/>
      <c r="H124" s="48"/>
      <c r="I124" s="85"/>
      <c r="J124" s="36"/>
      <c r="K124" s="36"/>
      <c r="L124" s="36"/>
      <c r="M124" s="28"/>
    </row>
    <row r="125" spans="1:13">
      <c r="A125" s="29"/>
      <c r="B125" s="36"/>
      <c r="C125" s="44"/>
      <c r="D125" s="35"/>
      <c r="E125" s="35"/>
      <c r="F125" s="49"/>
      <c r="G125" s="48"/>
      <c r="H125" s="48"/>
      <c r="I125" s="85"/>
      <c r="J125" s="36"/>
      <c r="K125" s="36"/>
      <c r="L125" s="36"/>
      <c r="M125" s="28"/>
    </row>
    <row r="126" spans="1:13">
      <c r="A126" s="29"/>
      <c r="B126" s="36"/>
      <c r="C126" s="44"/>
      <c r="D126" s="35"/>
      <c r="E126" s="35"/>
      <c r="F126" s="49"/>
      <c r="G126" s="48"/>
      <c r="H126" s="48"/>
      <c r="I126" s="85"/>
      <c r="J126" s="36"/>
      <c r="K126" s="36"/>
      <c r="L126" s="36"/>
      <c r="M126" s="28"/>
    </row>
    <row r="127" spans="1:13">
      <c r="A127" s="29"/>
      <c r="B127" s="36"/>
      <c r="C127" s="44"/>
      <c r="D127" s="35"/>
      <c r="E127" s="35"/>
      <c r="F127" s="49"/>
      <c r="G127" s="48"/>
      <c r="H127" s="48"/>
      <c r="I127" s="85"/>
      <c r="J127" s="36"/>
      <c r="K127" s="36"/>
      <c r="L127" s="36"/>
      <c r="M127" s="28"/>
    </row>
    <row r="128" spans="1:13">
      <c r="A128" s="29"/>
      <c r="B128" s="36"/>
      <c r="C128" s="44"/>
      <c r="D128" s="35"/>
      <c r="E128" s="35"/>
      <c r="F128" s="49"/>
      <c r="G128" s="48"/>
      <c r="H128" s="48"/>
      <c r="I128" s="85"/>
      <c r="J128" s="36"/>
      <c r="K128" s="36"/>
      <c r="L128" s="36"/>
      <c r="M128" s="28"/>
    </row>
    <row r="129" spans="1:13">
      <c r="A129" s="29"/>
      <c r="B129" s="36"/>
      <c r="C129" s="44"/>
      <c r="D129" s="35"/>
      <c r="E129" s="35"/>
      <c r="F129" s="49"/>
      <c r="G129" s="48"/>
      <c r="H129" s="48"/>
      <c r="I129" s="85"/>
      <c r="J129" s="36"/>
      <c r="K129" s="36"/>
      <c r="L129" s="36"/>
      <c r="M129" s="28"/>
    </row>
    <row r="130" spans="1:13">
      <c r="A130" s="29"/>
      <c r="B130" s="36"/>
      <c r="C130" s="44"/>
      <c r="D130" s="35"/>
      <c r="E130" s="35"/>
      <c r="F130" s="49"/>
      <c r="G130" s="48"/>
      <c r="H130" s="48"/>
      <c r="I130" s="85"/>
      <c r="J130" s="36"/>
      <c r="K130" s="36"/>
      <c r="L130" s="36"/>
      <c r="M130" s="28"/>
    </row>
    <row r="131" spans="1:13">
      <c r="A131" s="29"/>
      <c r="B131" s="36"/>
      <c r="C131" s="44"/>
      <c r="D131" s="35"/>
      <c r="E131" s="35"/>
      <c r="F131" s="49"/>
      <c r="G131" s="48"/>
      <c r="H131" s="48"/>
      <c r="I131" s="85"/>
      <c r="J131" s="36"/>
      <c r="K131" s="36"/>
      <c r="L131" s="36"/>
      <c r="M131" s="28"/>
    </row>
    <row r="132" spans="1:13">
      <c r="A132" s="29"/>
      <c r="B132" s="36"/>
      <c r="C132" s="47"/>
      <c r="D132" s="35"/>
      <c r="E132" s="35"/>
      <c r="F132" s="49"/>
      <c r="G132" s="48"/>
      <c r="H132" s="48"/>
      <c r="I132" s="85"/>
      <c r="J132" s="36"/>
      <c r="K132" s="36"/>
      <c r="L132" s="36"/>
      <c r="M132" s="28"/>
    </row>
    <row r="133" spans="1:13">
      <c r="A133" s="29"/>
      <c r="B133" s="36"/>
      <c r="C133" s="44"/>
      <c r="D133" s="35"/>
      <c r="E133" s="35"/>
      <c r="F133" s="49"/>
      <c r="G133" s="48"/>
      <c r="H133" s="48"/>
      <c r="I133" s="85"/>
      <c r="J133" s="36"/>
      <c r="K133" s="36"/>
      <c r="L133" s="36"/>
      <c r="M133" s="28"/>
    </row>
    <row r="134" spans="1:13">
      <c r="A134" s="29"/>
      <c r="B134" s="36"/>
      <c r="C134" s="44"/>
      <c r="D134" s="35"/>
      <c r="E134" s="35"/>
      <c r="F134" s="49"/>
      <c r="G134" s="48"/>
      <c r="H134" s="48"/>
      <c r="I134" s="85"/>
      <c r="J134" s="36"/>
      <c r="K134" s="36"/>
      <c r="L134" s="36"/>
      <c r="M134" s="28"/>
    </row>
    <row r="135" spans="1:13">
      <c r="A135" s="29"/>
      <c r="B135" s="36"/>
      <c r="C135" s="44"/>
      <c r="D135" s="35"/>
      <c r="E135" s="35"/>
      <c r="F135" s="49"/>
      <c r="G135" s="48"/>
      <c r="H135" s="48"/>
      <c r="I135" s="85"/>
      <c r="J135" s="36"/>
      <c r="K135" s="36"/>
      <c r="L135" s="36"/>
      <c r="M135" s="28"/>
    </row>
    <row r="136" spans="1:13">
      <c r="A136" s="29"/>
      <c r="B136" s="36"/>
      <c r="C136" s="44"/>
      <c r="D136" s="35"/>
      <c r="E136" s="35"/>
      <c r="F136" s="49"/>
      <c r="G136" s="48"/>
      <c r="H136" s="48"/>
      <c r="I136" s="85"/>
      <c r="J136" s="36"/>
      <c r="K136" s="36"/>
      <c r="L136" s="36"/>
      <c r="M136" s="28"/>
    </row>
    <row r="137" spans="1:13">
      <c r="C137" s="27"/>
    </row>
    <row r="138" spans="1:13">
      <c r="C138" s="27"/>
    </row>
    <row r="139" spans="1:13">
      <c r="C139" s="9"/>
    </row>
    <row r="140" spans="1:13">
      <c r="C140" s="9"/>
    </row>
    <row r="141" spans="1:13">
      <c r="C141" s="9"/>
    </row>
    <row r="142" spans="1:13">
      <c r="C142" s="9"/>
    </row>
    <row r="143" spans="1:13">
      <c r="C143" s="9"/>
    </row>
    <row r="144" spans="1:13">
      <c r="C144" s="9"/>
    </row>
    <row r="145" spans="3:3">
      <c r="C145" s="9"/>
    </row>
    <row r="146" spans="3:3">
      <c r="C146" s="9"/>
    </row>
  </sheetData>
  <mergeCells count="4">
    <mergeCell ref="B2:J2"/>
    <mergeCell ref="B26:K26"/>
    <mergeCell ref="M26:V26"/>
    <mergeCell ref="M2:V2"/>
  </mergeCells>
  <conditionalFormatting sqref="G3">
    <cfRule type="iconSet" priority="245">
      <iconSet reverse="1">
        <cfvo type="percent" val="0"/>
        <cfvo type="num" val="0.5"/>
        <cfvo type="num" val="1.5"/>
      </iconSet>
    </cfRule>
  </conditionalFormatting>
  <conditionalFormatting sqref="N48:O48 C48:D49">
    <cfRule type="cellIs" dxfId="68" priority="48" operator="greaterThan">
      <formula>#REF!</formula>
    </cfRule>
  </conditionalFormatting>
  <conditionalFormatting sqref="C38">
    <cfRule type="iconSet" priority="1115">
      <iconSet reverse="1">
        <cfvo type="percent" val="0"/>
        <cfvo type="num" val="0.5"/>
        <cfvo type="num" val="1.5"/>
      </iconSet>
    </cfRule>
  </conditionalFormatting>
  <conditionalFormatting sqref="B61">
    <cfRule type="iconSet" priority="1208">
      <iconSet reverse="1">
        <cfvo type="percent" val="0"/>
        <cfvo type="num" val="0.5"/>
        <cfvo type="num" val="1.5"/>
      </iconSet>
    </cfRule>
  </conditionalFormatting>
  <conditionalFormatting sqref="G27">
    <cfRule type="iconSet" priority="7">
      <iconSet reverse="1">
        <cfvo type="percent" val="0"/>
        <cfvo type="num" val="0.5"/>
        <cfvo type="num" val="1.5"/>
      </iconSet>
    </cfRule>
  </conditionalFormatting>
  <conditionalFormatting sqref="N38">
    <cfRule type="iconSet" priority="5">
      <iconSet reverse="1">
        <cfvo type="percent" val="0"/>
        <cfvo type="num" val="0.5"/>
        <cfvo type="num" val="1.5"/>
      </iconSet>
    </cfRule>
  </conditionalFormatting>
  <conditionalFormatting sqref="R27">
    <cfRule type="iconSet" priority="4">
      <iconSet reverse="1">
        <cfvo type="percent" val="0"/>
        <cfvo type="num" val="0.5"/>
        <cfvo type="num" val="1.5"/>
      </iconSet>
    </cfRule>
  </conditionalFormatting>
  <conditionalFormatting sqref="Y27">
    <cfRule type="containsText" dxfId="67" priority="1" operator="containsText" text="S">
      <formula>NOT(ISERROR(SEARCH("S",Y27)))</formula>
    </cfRule>
    <cfRule type="containsText" dxfId="66" priority="2" operator="containsText" text="U">
      <formula>NOT(ISERROR(SEARCH("U",Y27)))</formula>
    </cfRule>
    <cfRule type="containsText" dxfId="65" priority="3" operator="containsText" text="D">
      <formula>NOT(ISERROR(SEARCH("D",Y27)))</formula>
    </cfRule>
  </conditionalFormatting>
  <pageMargins left="0.7" right="0.7" top="0.75" bottom="0.75" header="0.3" footer="0.3"/>
  <pageSetup orientation="portrait" r:id="rId1"/>
  <ignoredErrors>
    <ignoredError sqref="Z3 X10 Z10 X28 X31" unlockedFormula="1"/>
    <ignoredError sqref="R11:R24 R4:R10 H33:H48 G4 G8:G13 G5:G7 G19:G23 G17 G16 G18 G24 G14:G15 I29" calculatedColumn="1"/>
    <ignoredError sqref="H5:H7 H8:I8 H4:I4" evalError="1" calculatedColumn="1"/>
    <ignoredError sqref="I5:I7" evalError="1"/>
  </ignoredErrors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J573"/>
  <sheetViews>
    <sheetView zoomScale="90" zoomScaleNormal="90" workbookViewId="0">
      <selection activeCell="F3" sqref="F3"/>
    </sheetView>
  </sheetViews>
  <sheetFormatPr defaultRowHeight="15"/>
  <cols>
    <col min="1" max="1" width="9.140625" style="93"/>
    <col min="2" max="2" width="4.28515625" style="60" bestFit="1" customWidth="1"/>
    <col min="3" max="3" width="53.5703125" style="60" bestFit="1" customWidth="1"/>
    <col min="4" max="4" width="2.85546875" customWidth="1"/>
    <col min="5" max="5" width="9.140625" style="121"/>
    <col min="6" max="6" width="4.7109375" bestFit="1" customWidth="1"/>
    <col min="7" max="7" width="35.7109375" bestFit="1" customWidth="1"/>
    <col min="10" max="10" width="9.140625" style="117"/>
  </cols>
  <sheetData>
    <row r="1" spans="1:10" s="58" customFormat="1">
      <c r="A1" s="91" t="s">
        <v>20</v>
      </c>
      <c r="B1" s="57" t="s">
        <v>21</v>
      </c>
      <c r="C1" s="57" t="s">
        <v>22</v>
      </c>
      <c r="D1" s="57"/>
      <c r="E1" s="119" t="s">
        <v>23</v>
      </c>
      <c r="F1" s="57" t="s">
        <v>24</v>
      </c>
      <c r="G1" s="57" t="s">
        <v>22</v>
      </c>
      <c r="J1" s="117"/>
    </row>
    <row r="2" spans="1:10">
      <c r="A2" s="92" t="s">
        <v>185</v>
      </c>
      <c r="D2" s="60"/>
      <c r="E2" s="42" t="s">
        <v>10</v>
      </c>
      <c r="F2" s="59"/>
      <c r="G2" s="59"/>
    </row>
    <row r="3" spans="1:10">
      <c r="A3" s="61" t="s">
        <v>35</v>
      </c>
      <c r="B3" s="59"/>
      <c r="C3" s="59"/>
      <c r="D3" s="59"/>
      <c r="E3" s="42" t="s">
        <v>291</v>
      </c>
      <c r="F3" s="59"/>
      <c r="G3" s="59"/>
    </row>
    <row r="4" spans="1:10">
      <c r="A4" s="61" t="s">
        <v>288</v>
      </c>
      <c r="B4" s="59"/>
      <c r="C4" s="59"/>
      <c r="D4" s="59"/>
      <c r="E4" s="42" t="s">
        <v>312</v>
      </c>
      <c r="F4" s="59"/>
      <c r="G4" s="59"/>
    </row>
    <row r="5" spans="1:10">
      <c r="A5" s="61" t="s">
        <v>275</v>
      </c>
      <c r="B5" s="59"/>
      <c r="C5" s="59"/>
      <c r="D5" s="59"/>
      <c r="E5" s="42" t="s">
        <v>7</v>
      </c>
      <c r="F5" s="59"/>
      <c r="G5" s="59"/>
    </row>
    <row r="6" spans="1:10">
      <c r="A6" s="61" t="s">
        <v>28</v>
      </c>
      <c r="B6" s="59"/>
      <c r="C6" s="59"/>
      <c r="E6" s="42" t="s">
        <v>7</v>
      </c>
      <c r="F6" s="59"/>
      <c r="G6" s="59"/>
    </row>
    <row r="7" spans="1:10">
      <c r="A7" s="61" t="s">
        <v>36</v>
      </c>
      <c r="B7" s="59"/>
      <c r="C7" s="59"/>
      <c r="D7" s="59"/>
      <c r="E7" s="42" t="s">
        <v>313</v>
      </c>
      <c r="F7" s="59"/>
      <c r="G7" s="59"/>
    </row>
    <row r="8" spans="1:10">
      <c r="A8" s="61" t="s">
        <v>37</v>
      </c>
      <c r="B8" s="59"/>
      <c r="C8" s="59"/>
      <c r="D8" s="59"/>
      <c r="E8" s="42" t="s">
        <v>34</v>
      </c>
      <c r="F8" s="59"/>
    </row>
    <row r="9" spans="1:10">
      <c r="A9" s="61" t="s">
        <v>38</v>
      </c>
      <c r="B9" s="59"/>
      <c r="C9" s="59"/>
      <c r="D9" s="59"/>
      <c r="E9" s="42" t="s">
        <v>307</v>
      </c>
      <c r="F9" s="59"/>
    </row>
    <row r="10" spans="1:10">
      <c r="A10" s="61" t="s">
        <v>39</v>
      </c>
      <c r="B10" s="59"/>
      <c r="C10" s="59"/>
      <c r="D10" s="60"/>
      <c r="E10" s="42" t="s">
        <v>307</v>
      </c>
      <c r="F10" s="59"/>
      <c r="G10" s="59"/>
    </row>
    <row r="11" spans="1:10">
      <c r="A11" s="61" t="s">
        <v>40</v>
      </c>
      <c r="B11" s="59"/>
      <c r="C11" s="59"/>
      <c r="D11" s="60"/>
      <c r="E11" s="42" t="s">
        <v>310</v>
      </c>
      <c r="F11" s="59"/>
      <c r="G11" s="59"/>
    </row>
    <row r="12" spans="1:10">
      <c r="A12" s="61" t="s">
        <v>289</v>
      </c>
      <c r="B12" s="59"/>
      <c r="C12" s="59"/>
      <c r="D12" s="59"/>
      <c r="E12" s="42" t="s">
        <v>304</v>
      </c>
      <c r="F12" s="59"/>
      <c r="G12" s="59"/>
    </row>
    <row r="13" spans="1:10">
      <c r="A13" s="41" t="s">
        <v>42</v>
      </c>
      <c r="B13" s="59"/>
      <c r="C13" s="59"/>
      <c r="D13" s="59"/>
      <c r="E13" s="42" t="s">
        <v>41</v>
      </c>
      <c r="F13" s="59"/>
    </row>
    <row r="14" spans="1:10">
      <c r="A14" s="61" t="s">
        <v>43</v>
      </c>
      <c r="B14" s="59"/>
      <c r="C14" s="59"/>
      <c r="D14" s="59"/>
      <c r="E14" s="42" t="s">
        <v>309</v>
      </c>
      <c r="F14" s="59"/>
      <c r="G14" s="59"/>
    </row>
    <row r="15" spans="1:10">
      <c r="A15" s="61" t="s">
        <v>44</v>
      </c>
      <c r="B15" s="59"/>
      <c r="C15" s="59"/>
      <c r="D15" s="59"/>
      <c r="E15" s="42" t="s">
        <v>303</v>
      </c>
      <c r="F15" s="59"/>
      <c r="G15" s="59"/>
    </row>
    <row r="16" spans="1:10">
      <c r="A16" s="61" t="s">
        <v>286</v>
      </c>
      <c r="B16" s="59"/>
      <c r="C16" s="59"/>
      <c r="D16" s="59"/>
      <c r="E16" s="42" t="s">
        <v>290</v>
      </c>
      <c r="F16" s="59"/>
    </row>
    <row r="17" spans="1:7">
      <c r="A17" s="61" t="s">
        <v>45</v>
      </c>
      <c r="B17" s="59"/>
      <c r="C17" s="59"/>
      <c r="D17" s="59"/>
      <c r="E17" s="42" t="s">
        <v>308</v>
      </c>
      <c r="F17" s="59"/>
      <c r="G17" s="59"/>
    </row>
    <row r="18" spans="1:7">
      <c r="A18" s="61" t="s">
        <v>46</v>
      </c>
      <c r="B18" s="59"/>
      <c r="C18" s="59"/>
      <c r="D18" s="59"/>
      <c r="E18" s="42" t="s">
        <v>305</v>
      </c>
      <c r="F18" s="59"/>
      <c r="G18" s="59"/>
    </row>
    <row r="19" spans="1:7">
      <c r="A19" s="61" t="s">
        <v>47</v>
      </c>
      <c r="B19" s="59"/>
      <c r="C19" s="59"/>
      <c r="D19" s="59"/>
      <c r="E19" s="42" t="s">
        <v>305</v>
      </c>
      <c r="F19" s="59"/>
      <c r="G19" s="59"/>
    </row>
    <row r="20" spans="1:7">
      <c r="A20" s="61" t="s">
        <v>48</v>
      </c>
      <c r="B20" s="59"/>
      <c r="C20" s="59"/>
      <c r="D20" s="60"/>
      <c r="E20" s="42" t="s">
        <v>305</v>
      </c>
      <c r="F20" s="59"/>
      <c r="G20" s="59"/>
    </row>
    <row r="21" spans="1:7">
      <c r="A21" s="61" t="s">
        <v>49</v>
      </c>
      <c r="B21" s="59"/>
      <c r="C21" s="59"/>
      <c r="D21" s="59"/>
      <c r="E21" s="42" t="s">
        <v>207</v>
      </c>
      <c r="F21" s="59"/>
    </row>
    <row r="22" spans="1:7">
      <c r="A22" s="41" t="s">
        <v>50</v>
      </c>
      <c r="B22" s="59"/>
      <c r="C22" s="59"/>
      <c r="E22" s="42"/>
      <c r="F22" s="59"/>
    </row>
    <row r="23" spans="1:7">
      <c r="A23" s="92" t="s">
        <v>199</v>
      </c>
      <c r="D23" s="60"/>
      <c r="E23"/>
    </row>
    <row r="24" spans="1:7">
      <c r="A24" s="61" t="s">
        <v>51</v>
      </c>
      <c r="B24" s="59"/>
      <c r="C24" s="59"/>
      <c r="D24" s="59"/>
      <c r="E24"/>
    </row>
    <row r="25" spans="1:7">
      <c r="A25" s="92" t="s">
        <v>155</v>
      </c>
      <c r="D25" s="59"/>
      <c r="E25"/>
    </row>
    <row r="26" spans="1:7">
      <c r="A26" s="92" t="s">
        <v>163</v>
      </c>
      <c r="D26" s="59"/>
      <c r="E26"/>
    </row>
    <row r="27" spans="1:7">
      <c r="A27" s="61" t="s">
        <v>255</v>
      </c>
      <c r="B27" s="59"/>
      <c r="C27" s="59"/>
      <c r="D27" s="60"/>
      <c r="E27"/>
    </row>
    <row r="28" spans="1:7">
      <c r="A28" s="61" t="s">
        <v>52</v>
      </c>
      <c r="B28" s="59"/>
      <c r="C28" s="59"/>
      <c r="E28"/>
    </row>
    <row r="29" spans="1:7">
      <c r="A29" s="61" t="s">
        <v>53</v>
      </c>
      <c r="B29" s="59"/>
      <c r="C29" s="59"/>
      <c r="D29" s="59"/>
      <c r="E29"/>
    </row>
    <row r="30" spans="1:7">
      <c r="A30" s="61" t="s">
        <v>54</v>
      </c>
      <c r="B30" s="59"/>
      <c r="C30" s="59"/>
      <c r="D30" s="59"/>
      <c r="E30"/>
    </row>
    <row r="31" spans="1:7">
      <c r="A31" s="136" t="s">
        <v>151</v>
      </c>
      <c r="D31" s="59"/>
    </row>
    <row r="32" spans="1:7">
      <c r="A32" s="61" t="s">
        <v>245</v>
      </c>
      <c r="B32" s="59"/>
      <c r="C32" s="59"/>
      <c r="D32" s="59"/>
    </row>
    <row r="33" spans="1:4">
      <c r="A33" s="61" t="s">
        <v>268</v>
      </c>
      <c r="B33" s="59"/>
      <c r="C33" s="59"/>
    </row>
    <row r="34" spans="1:4">
      <c r="A34" s="61" t="s">
        <v>55</v>
      </c>
      <c r="B34" s="59"/>
      <c r="C34" s="59"/>
      <c r="D34" s="60"/>
    </row>
    <row r="35" spans="1:4">
      <c r="A35" s="61" t="s">
        <v>56</v>
      </c>
      <c r="B35" s="59"/>
      <c r="C35" s="59"/>
      <c r="D35" s="59"/>
    </row>
    <row r="36" spans="1:4">
      <c r="A36" s="61" t="s">
        <v>57</v>
      </c>
      <c r="B36" s="59"/>
      <c r="C36" s="59"/>
      <c r="D36" s="59"/>
    </row>
    <row r="37" spans="1:4">
      <c r="A37" s="92" t="s">
        <v>192</v>
      </c>
      <c r="D37" s="59"/>
    </row>
    <row r="38" spans="1:4">
      <c r="A38" s="92" t="s">
        <v>198</v>
      </c>
      <c r="D38" s="59"/>
    </row>
    <row r="39" spans="1:4">
      <c r="A39" s="61" t="s">
        <v>58</v>
      </c>
      <c r="B39" s="59"/>
      <c r="C39" s="59"/>
      <c r="D39" s="59"/>
    </row>
    <row r="40" spans="1:4">
      <c r="A40" s="61" t="s">
        <v>59</v>
      </c>
      <c r="B40" s="59"/>
      <c r="C40" s="59"/>
      <c r="D40" s="59"/>
    </row>
    <row r="41" spans="1:4">
      <c r="A41" s="92" t="s">
        <v>161</v>
      </c>
      <c r="D41" s="59"/>
    </row>
    <row r="42" spans="1:4">
      <c r="A42" s="61" t="s">
        <v>285</v>
      </c>
      <c r="B42" s="59"/>
      <c r="C42" s="59"/>
      <c r="D42" s="60"/>
    </row>
    <row r="43" spans="1:4">
      <c r="A43" s="61" t="s">
        <v>265</v>
      </c>
      <c r="B43" s="59"/>
      <c r="C43" s="59"/>
      <c r="D43" s="59"/>
    </row>
    <row r="44" spans="1:4">
      <c r="A44" s="61" t="s">
        <v>60</v>
      </c>
      <c r="B44" s="59"/>
      <c r="C44" s="59"/>
      <c r="D44" s="59"/>
    </row>
    <row r="45" spans="1:4">
      <c r="A45" s="61" t="s">
        <v>249</v>
      </c>
      <c r="B45" s="59"/>
      <c r="C45" s="59"/>
      <c r="D45" s="60"/>
    </row>
    <row r="46" spans="1:4">
      <c r="A46" s="61" t="s">
        <v>61</v>
      </c>
      <c r="B46" s="59"/>
      <c r="C46" s="59"/>
      <c r="D46" s="59"/>
    </row>
    <row r="47" spans="1:4">
      <c r="A47" s="92" t="s">
        <v>153</v>
      </c>
      <c r="D47" s="59"/>
    </row>
    <row r="48" spans="1:4">
      <c r="A48" s="61" t="s">
        <v>238</v>
      </c>
      <c r="B48" s="59"/>
      <c r="C48" s="59"/>
      <c r="D48" s="59"/>
    </row>
    <row r="49" spans="1:4">
      <c r="A49" s="136" t="s">
        <v>182</v>
      </c>
      <c r="D49" s="59"/>
    </row>
    <row r="50" spans="1:4">
      <c r="A50" s="61" t="s">
        <v>62</v>
      </c>
      <c r="B50" s="59"/>
      <c r="C50" s="59"/>
      <c r="D50" s="60"/>
    </row>
    <row r="51" spans="1:4">
      <c r="A51" s="61" t="s">
        <v>263</v>
      </c>
      <c r="B51" s="59"/>
      <c r="C51" s="59"/>
      <c r="D51" s="60"/>
    </row>
    <row r="52" spans="1:4">
      <c r="A52" s="41" t="s">
        <v>63</v>
      </c>
      <c r="B52" s="59"/>
      <c r="C52" s="59"/>
      <c r="D52" s="59"/>
    </row>
    <row r="53" spans="1:4">
      <c r="A53" s="92" t="s">
        <v>160</v>
      </c>
      <c r="D53" s="59"/>
    </row>
    <row r="54" spans="1:4">
      <c r="A54" s="61" t="s">
        <v>235</v>
      </c>
      <c r="B54" s="59"/>
      <c r="C54" s="59"/>
      <c r="D54" s="59"/>
    </row>
    <row r="55" spans="1:4">
      <c r="A55" s="61" t="s">
        <v>64</v>
      </c>
      <c r="B55" s="59"/>
      <c r="C55" s="59"/>
      <c r="D55" s="59"/>
    </row>
    <row r="56" spans="1:4">
      <c r="A56" s="61" t="s">
        <v>14</v>
      </c>
      <c r="B56" s="59"/>
      <c r="C56" s="59"/>
      <c r="D56" s="59"/>
    </row>
    <row r="57" spans="1:4">
      <c r="A57" s="61" t="s">
        <v>65</v>
      </c>
      <c r="B57" s="59"/>
      <c r="C57" s="59"/>
      <c r="D57" s="59"/>
    </row>
    <row r="58" spans="1:4">
      <c r="A58" s="61" t="s">
        <v>270</v>
      </c>
      <c r="B58" s="59"/>
      <c r="C58" s="59"/>
      <c r="D58" s="59"/>
    </row>
    <row r="59" spans="1:4">
      <c r="A59" s="61" t="s">
        <v>66</v>
      </c>
      <c r="B59" s="59"/>
      <c r="C59" s="59"/>
      <c r="D59" s="59"/>
    </row>
    <row r="60" spans="1:4">
      <c r="A60" s="61" t="s">
        <v>67</v>
      </c>
      <c r="B60" s="59"/>
      <c r="C60" s="59"/>
      <c r="D60" s="59"/>
    </row>
    <row r="61" spans="1:4">
      <c r="A61" s="136" t="s">
        <v>167</v>
      </c>
      <c r="D61" s="59"/>
    </row>
    <row r="62" spans="1:4">
      <c r="A62" s="61" t="s">
        <v>68</v>
      </c>
      <c r="B62" s="59"/>
      <c r="C62" s="59"/>
      <c r="D62" s="59"/>
    </row>
    <row r="63" spans="1:4">
      <c r="A63" s="59" t="s">
        <v>18</v>
      </c>
      <c r="B63" s="59"/>
      <c r="C63" s="59"/>
      <c r="D63" s="59"/>
    </row>
    <row r="64" spans="1:4">
      <c r="A64" s="61" t="s">
        <v>237</v>
      </c>
      <c r="B64" s="59"/>
      <c r="C64" s="59"/>
      <c r="D64" s="59"/>
    </row>
    <row r="65" spans="1:4">
      <c r="A65" s="61" t="s">
        <v>281</v>
      </c>
      <c r="B65" s="59"/>
      <c r="C65" s="59"/>
      <c r="D65" s="59"/>
    </row>
    <row r="66" spans="1:4">
      <c r="A66" s="61" t="s">
        <v>69</v>
      </c>
      <c r="B66" s="59"/>
      <c r="C66" s="59"/>
      <c r="D66" s="59"/>
    </row>
    <row r="67" spans="1:4">
      <c r="A67" s="61" t="s">
        <v>70</v>
      </c>
      <c r="B67" s="59"/>
      <c r="C67" s="59"/>
    </row>
    <row r="68" spans="1:4">
      <c r="A68" s="61" t="s">
        <v>71</v>
      </c>
      <c r="B68" s="59"/>
      <c r="C68" s="59"/>
      <c r="D68" s="59"/>
    </row>
    <row r="69" spans="1:4">
      <c r="A69" s="61" t="s">
        <v>247</v>
      </c>
      <c r="B69" s="59"/>
      <c r="C69" s="59"/>
      <c r="D69" s="59"/>
    </row>
    <row r="70" spans="1:4">
      <c r="A70" s="61" t="s">
        <v>264</v>
      </c>
      <c r="B70" s="59"/>
      <c r="C70" s="59"/>
      <c r="D70" s="60"/>
    </row>
    <row r="71" spans="1:4">
      <c r="A71" s="92" t="s">
        <v>171</v>
      </c>
      <c r="D71" s="59"/>
    </row>
    <row r="72" spans="1:4">
      <c r="A72" s="92" t="s">
        <v>165</v>
      </c>
      <c r="D72" s="59"/>
    </row>
    <row r="73" spans="1:4">
      <c r="A73" s="61" t="s">
        <v>72</v>
      </c>
      <c r="B73" s="59"/>
      <c r="C73" s="59"/>
      <c r="D73" s="59"/>
    </row>
    <row r="74" spans="1:4">
      <c r="A74" s="61" t="s">
        <v>73</v>
      </c>
      <c r="B74" s="59"/>
      <c r="C74" s="59"/>
      <c r="D74" s="59"/>
    </row>
    <row r="75" spans="1:4">
      <c r="A75" s="61" t="s">
        <v>227</v>
      </c>
      <c r="B75" s="59"/>
      <c r="C75" s="59"/>
      <c r="D75" s="59"/>
    </row>
    <row r="76" spans="1:4">
      <c r="A76" s="61" t="s">
        <v>74</v>
      </c>
      <c r="B76" s="59"/>
      <c r="C76" s="59"/>
    </row>
    <row r="77" spans="1:4">
      <c r="A77" s="61" t="s">
        <v>271</v>
      </c>
      <c r="B77" s="59"/>
      <c r="C77" s="59"/>
    </row>
    <row r="78" spans="1:4">
      <c r="A78" s="61" t="s">
        <v>75</v>
      </c>
      <c r="B78" s="59"/>
      <c r="C78" s="59"/>
      <c r="D78" s="60"/>
    </row>
    <row r="79" spans="1:4">
      <c r="A79" s="61" t="s">
        <v>230</v>
      </c>
      <c r="B79" s="59"/>
      <c r="C79" s="59"/>
      <c r="D79" s="59"/>
    </row>
    <row r="80" spans="1:4">
      <c r="A80" s="61" t="s">
        <v>278</v>
      </c>
      <c r="B80" s="59"/>
      <c r="C80" s="59"/>
      <c r="D80" s="59"/>
    </row>
    <row r="81" spans="1:4">
      <c r="A81" s="61" t="s">
        <v>76</v>
      </c>
      <c r="B81" s="59"/>
      <c r="C81" s="59"/>
      <c r="D81" s="60"/>
    </row>
    <row r="82" spans="1:4">
      <c r="A82" s="61" t="s">
        <v>261</v>
      </c>
      <c r="B82" s="59"/>
      <c r="C82" s="59"/>
      <c r="D82" s="59"/>
    </row>
    <row r="83" spans="1:4">
      <c r="A83" s="61" t="s">
        <v>77</v>
      </c>
      <c r="B83" s="59"/>
      <c r="C83" s="59"/>
      <c r="D83" s="59"/>
    </row>
    <row r="84" spans="1:4">
      <c r="A84" s="92" t="s">
        <v>189</v>
      </c>
    </row>
    <row r="85" spans="1:4">
      <c r="A85" s="41" t="s">
        <v>78</v>
      </c>
      <c r="B85" s="59"/>
      <c r="C85" s="59"/>
      <c r="D85" s="59"/>
    </row>
    <row r="86" spans="1:4">
      <c r="A86" s="61" t="s">
        <v>287</v>
      </c>
      <c r="B86" s="59"/>
      <c r="C86" s="59"/>
    </row>
    <row r="87" spans="1:4">
      <c r="A87" s="92" t="s">
        <v>156</v>
      </c>
      <c r="D87" s="59"/>
    </row>
    <row r="88" spans="1:4">
      <c r="A88" s="92" t="s">
        <v>175</v>
      </c>
      <c r="D88" s="59"/>
    </row>
    <row r="89" spans="1:4">
      <c r="A89" s="92" t="s">
        <v>205</v>
      </c>
      <c r="D89" s="59"/>
    </row>
    <row r="90" spans="1:4">
      <c r="A90" s="61" t="s">
        <v>79</v>
      </c>
      <c r="B90" s="59"/>
      <c r="C90" s="59"/>
    </row>
    <row r="91" spans="1:4">
      <c r="A91" s="61" t="s">
        <v>13</v>
      </c>
      <c r="B91" s="59"/>
      <c r="C91" s="59"/>
      <c r="D91" s="59"/>
    </row>
    <row r="92" spans="1:4">
      <c r="A92" s="61" t="s">
        <v>80</v>
      </c>
      <c r="B92" s="59"/>
      <c r="C92" s="59"/>
    </row>
    <row r="93" spans="1:4">
      <c r="A93" s="92" t="s">
        <v>191</v>
      </c>
      <c r="D93" s="59"/>
    </row>
    <row r="94" spans="1:4">
      <c r="A94" s="61" t="s">
        <v>252</v>
      </c>
      <c r="B94" s="59"/>
      <c r="C94" s="59"/>
    </row>
    <row r="95" spans="1:4">
      <c r="A95" s="61" t="s">
        <v>81</v>
      </c>
      <c r="B95" s="59"/>
      <c r="C95" s="59"/>
      <c r="D95" s="59"/>
    </row>
    <row r="96" spans="1:4">
      <c r="A96" s="92" t="s">
        <v>168</v>
      </c>
      <c r="D96" s="59"/>
    </row>
    <row r="97" spans="1:4">
      <c r="A97" s="61" t="s">
        <v>284</v>
      </c>
      <c r="B97" s="59"/>
      <c r="C97" s="59"/>
      <c r="D97" s="60"/>
    </row>
    <row r="98" spans="1:4">
      <c r="A98" s="41" t="s">
        <v>27</v>
      </c>
      <c r="B98" s="59"/>
      <c r="C98" s="59"/>
      <c r="D98" s="60"/>
    </row>
    <row r="99" spans="1:4">
      <c r="A99" s="61" t="s">
        <v>82</v>
      </c>
      <c r="B99" s="59"/>
      <c r="C99" s="59"/>
      <c r="D99" s="59"/>
    </row>
    <row r="100" spans="1:4">
      <c r="A100" s="61" t="s">
        <v>83</v>
      </c>
      <c r="B100" s="59"/>
      <c r="C100" s="59"/>
      <c r="D100" s="60"/>
    </row>
    <row r="101" spans="1:4">
      <c r="A101" s="92" t="s">
        <v>200</v>
      </c>
      <c r="D101" s="59"/>
    </row>
    <row r="102" spans="1:4">
      <c r="A102" s="92" t="s">
        <v>179</v>
      </c>
    </row>
    <row r="103" spans="1:4">
      <c r="A103" s="92" t="s">
        <v>181</v>
      </c>
      <c r="D103" s="59"/>
    </row>
    <row r="104" spans="1:4">
      <c r="A104" s="61" t="s">
        <v>33</v>
      </c>
      <c r="B104" s="59"/>
      <c r="C104" s="59"/>
      <c r="D104" s="59"/>
    </row>
    <row r="105" spans="1:4">
      <c r="A105" s="92" t="s">
        <v>177</v>
      </c>
    </row>
    <row r="106" spans="1:4">
      <c r="A106" s="61" t="s">
        <v>84</v>
      </c>
      <c r="B106" s="59"/>
      <c r="C106" s="59"/>
      <c r="D106" s="59"/>
    </row>
    <row r="107" spans="1:4">
      <c r="A107" s="136" t="s">
        <v>149</v>
      </c>
    </row>
    <row r="108" spans="1:4">
      <c r="A108" s="61" t="s">
        <v>85</v>
      </c>
      <c r="B108" s="59"/>
      <c r="C108" s="59"/>
    </row>
    <row r="109" spans="1:4">
      <c r="A109" s="61" t="s">
        <v>86</v>
      </c>
      <c r="B109" s="59"/>
      <c r="C109" s="59"/>
    </row>
    <row r="110" spans="1:4">
      <c r="A110" s="92" t="s">
        <v>184</v>
      </c>
      <c r="D110" s="59"/>
    </row>
    <row r="111" spans="1:4">
      <c r="A111" s="92" t="s">
        <v>159</v>
      </c>
      <c r="D111" s="59"/>
    </row>
    <row r="112" spans="1:4">
      <c r="A112" s="61" t="s">
        <v>280</v>
      </c>
      <c r="B112" s="59"/>
      <c r="C112" s="59"/>
      <c r="D112" s="60"/>
    </row>
    <row r="113" spans="1:5">
      <c r="A113" s="92" t="s">
        <v>178</v>
      </c>
      <c r="D113" s="60"/>
    </row>
    <row r="114" spans="1:5">
      <c r="A114" s="61" t="s">
        <v>239</v>
      </c>
      <c r="B114" s="59"/>
      <c r="C114" s="59"/>
      <c r="D114" s="59"/>
    </row>
    <row r="115" spans="1:5">
      <c r="A115" s="92" t="s">
        <v>162</v>
      </c>
      <c r="D115" s="59"/>
    </row>
    <row r="116" spans="1:5">
      <c r="A116" s="61" t="s">
        <v>87</v>
      </c>
      <c r="B116" s="59"/>
      <c r="C116" s="59"/>
      <c r="D116" s="59"/>
    </row>
    <row r="117" spans="1:5">
      <c r="A117" s="61" t="s">
        <v>88</v>
      </c>
      <c r="B117" s="59"/>
      <c r="C117" s="59"/>
      <c r="D117" s="59"/>
    </row>
    <row r="118" spans="1:5">
      <c r="A118" s="61" t="s">
        <v>89</v>
      </c>
      <c r="B118" s="59"/>
      <c r="C118" s="59"/>
      <c r="D118" s="59"/>
      <c r="E118" s="120"/>
    </row>
    <row r="119" spans="1:5">
      <c r="A119" s="61" t="s">
        <v>90</v>
      </c>
      <c r="B119" s="59"/>
      <c r="C119" s="59"/>
      <c r="E119" s="120"/>
    </row>
    <row r="120" spans="1:5">
      <c r="A120" s="61" t="s">
        <v>26</v>
      </c>
      <c r="B120" s="59"/>
      <c r="C120" s="59"/>
      <c r="D120" s="59"/>
      <c r="E120" s="120"/>
    </row>
    <row r="121" spans="1:5">
      <c r="A121" s="61" t="s">
        <v>91</v>
      </c>
      <c r="B121" s="59"/>
      <c r="C121" s="59"/>
      <c r="D121" s="59"/>
      <c r="E121" s="120"/>
    </row>
    <row r="122" spans="1:5">
      <c r="A122" s="61" t="s">
        <v>92</v>
      </c>
      <c r="B122" s="59"/>
      <c r="C122" s="59"/>
      <c r="D122" s="59"/>
      <c r="E122" s="120"/>
    </row>
    <row r="123" spans="1:5">
      <c r="A123" s="61" t="s">
        <v>29</v>
      </c>
      <c r="B123" s="59"/>
      <c r="C123" s="59"/>
      <c r="D123" s="59"/>
      <c r="E123" s="120"/>
    </row>
    <row r="124" spans="1:5">
      <c r="A124" s="92" t="s">
        <v>152</v>
      </c>
      <c r="D124" s="59"/>
      <c r="E124" s="120"/>
    </row>
    <row r="125" spans="1:5">
      <c r="A125" s="61" t="s">
        <v>274</v>
      </c>
      <c r="B125" s="59"/>
      <c r="C125" s="59"/>
      <c r="D125" s="60"/>
      <c r="E125" s="120"/>
    </row>
    <row r="126" spans="1:5">
      <c r="A126" s="41" t="s">
        <v>93</v>
      </c>
      <c r="B126" s="59"/>
      <c r="C126" s="59"/>
      <c r="D126" s="59"/>
      <c r="E126" s="120"/>
    </row>
    <row r="127" spans="1:5">
      <c r="A127" s="136" t="s">
        <v>187</v>
      </c>
      <c r="D127" s="59"/>
      <c r="E127" s="120"/>
    </row>
    <row r="128" spans="1:5">
      <c r="A128" s="61" t="s">
        <v>283</v>
      </c>
      <c r="B128" s="59"/>
      <c r="C128" s="59"/>
      <c r="D128" s="60"/>
      <c r="E128" s="120"/>
    </row>
    <row r="129" spans="1:5">
      <c r="A129" s="61" t="s">
        <v>94</v>
      </c>
      <c r="B129" s="59"/>
      <c r="C129" s="59"/>
      <c r="D129" s="59"/>
      <c r="E129" s="120"/>
    </row>
    <row r="130" spans="1:5">
      <c r="A130" s="61" t="s">
        <v>277</v>
      </c>
      <c r="B130" s="59"/>
      <c r="C130" s="59"/>
      <c r="E130" s="120"/>
    </row>
    <row r="131" spans="1:5">
      <c r="A131" s="59" t="s">
        <v>174</v>
      </c>
      <c r="D131" s="60"/>
      <c r="E131" s="120"/>
    </row>
    <row r="132" spans="1:5">
      <c r="A132" s="61" t="s">
        <v>95</v>
      </c>
      <c r="B132" s="59"/>
      <c r="C132" s="59"/>
      <c r="E132" s="120"/>
    </row>
    <row r="133" spans="1:5">
      <c r="A133" s="92" t="s">
        <v>158</v>
      </c>
      <c r="D133" s="59"/>
      <c r="E133" s="120"/>
    </row>
    <row r="134" spans="1:5">
      <c r="A134" s="61" t="s">
        <v>96</v>
      </c>
      <c r="B134" s="59"/>
      <c r="C134" s="59"/>
      <c r="D134" s="59"/>
      <c r="E134" s="120"/>
    </row>
    <row r="135" spans="1:5">
      <c r="A135" s="61" t="s">
        <v>97</v>
      </c>
      <c r="B135" s="59"/>
      <c r="C135" s="59"/>
      <c r="D135" s="59"/>
      <c r="E135" s="120"/>
    </row>
    <row r="136" spans="1:5">
      <c r="A136" s="61" t="s">
        <v>98</v>
      </c>
      <c r="B136" s="59"/>
      <c r="C136" s="59"/>
      <c r="E136" s="120"/>
    </row>
    <row r="137" spans="1:5">
      <c r="A137" s="92" t="s">
        <v>164</v>
      </c>
      <c r="D137" s="59"/>
      <c r="E137" s="120"/>
    </row>
    <row r="138" spans="1:5">
      <c r="A138" s="61" t="s">
        <v>266</v>
      </c>
      <c r="B138" s="59"/>
      <c r="C138" s="59"/>
      <c r="D138" s="60"/>
      <c r="E138" s="120"/>
    </row>
    <row r="139" spans="1:5">
      <c r="A139" s="61" t="s">
        <v>11</v>
      </c>
      <c r="B139" s="59"/>
      <c r="C139" s="59"/>
      <c r="D139" s="59"/>
      <c r="E139" s="120"/>
    </row>
    <row r="140" spans="1:5">
      <c r="A140" s="61" t="s">
        <v>276</v>
      </c>
      <c r="B140" s="59"/>
      <c r="C140" s="59"/>
      <c r="D140" s="59"/>
      <c r="E140" s="120"/>
    </row>
    <row r="141" spans="1:5">
      <c r="A141" s="92" t="s">
        <v>202</v>
      </c>
      <c r="D141" s="59"/>
      <c r="E141" s="120"/>
    </row>
    <row r="142" spans="1:5">
      <c r="A142" s="61" t="s">
        <v>269</v>
      </c>
      <c r="B142" s="59"/>
      <c r="C142" s="59"/>
      <c r="D142" s="59"/>
      <c r="E142" s="120"/>
    </row>
    <row r="143" spans="1:5">
      <c r="A143" s="61" t="s">
        <v>99</v>
      </c>
      <c r="B143" s="59"/>
      <c r="C143" s="59"/>
      <c r="D143" s="59"/>
      <c r="E143" s="120"/>
    </row>
    <row r="144" spans="1:5">
      <c r="A144" s="92" t="s">
        <v>173</v>
      </c>
      <c r="D144" s="59"/>
      <c r="E144" s="120"/>
    </row>
    <row r="145" spans="1:5">
      <c r="A145" s="61" t="s">
        <v>100</v>
      </c>
      <c r="B145" s="59"/>
      <c r="C145" s="59"/>
      <c r="D145" s="60"/>
      <c r="E145" s="120"/>
    </row>
    <row r="146" spans="1:5">
      <c r="A146" s="61" t="s">
        <v>240</v>
      </c>
      <c r="B146" s="59"/>
      <c r="C146" s="59"/>
      <c r="D146" s="59"/>
      <c r="E146" s="120"/>
    </row>
    <row r="147" spans="1:5">
      <c r="A147" s="61" t="s">
        <v>250</v>
      </c>
      <c r="B147" s="59"/>
      <c r="C147" s="59"/>
      <c r="E147" s="120"/>
    </row>
    <row r="148" spans="1:5">
      <c r="A148" s="61" t="s">
        <v>267</v>
      </c>
      <c r="B148" s="59"/>
      <c r="C148" s="59"/>
      <c r="D148" s="59"/>
      <c r="E148" s="120"/>
    </row>
    <row r="149" spans="1:5">
      <c r="A149" s="61" t="s">
        <v>101</v>
      </c>
      <c r="B149" s="59"/>
      <c r="C149" s="59"/>
      <c r="D149" s="59"/>
      <c r="E149" s="120"/>
    </row>
    <row r="150" spans="1:5">
      <c r="A150" s="61" t="s">
        <v>102</v>
      </c>
      <c r="B150" s="59"/>
      <c r="C150" s="59"/>
      <c r="E150" s="120"/>
    </row>
    <row r="151" spans="1:5">
      <c r="A151" s="61" t="s">
        <v>103</v>
      </c>
      <c r="B151" s="59"/>
      <c r="C151" s="59"/>
      <c r="D151" s="59"/>
      <c r="E151" s="120"/>
    </row>
    <row r="152" spans="1:5">
      <c r="A152" s="61" t="s">
        <v>16</v>
      </c>
      <c r="B152" s="59"/>
      <c r="C152" s="59"/>
      <c r="D152" s="59"/>
      <c r="E152" s="120"/>
    </row>
    <row r="153" spans="1:5">
      <c r="A153" s="92" t="s">
        <v>193</v>
      </c>
      <c r="D153" s="59"/>
      <c r="E153" s="120"/>
    </row>
    <row r="154" spans="1:5">
      <c r="A154" s="61" t="s">
        <v>104</v>
      </c>
      <c r="B154" s="59"/>
      <c r="C154" s="59"/>
      <c r="D154" s="59"/>
      <c r="E154" s="120"/>
    </row>
    <row r="155" spans="1:5">
      <c r="A155" s="61" t="s">
        <v>105</v>
      </c>
      <c r="B155" s="59"/>
      <c r="C155" s="59"/>
      <c r="D155" s="59"/>
      <c r="E155" s="120"/>
    </row>
    <row r="156" spans="1:5">
      <c r="A156" s="136" t="s">
        <v>190</v>
      </c>
      <c r="D156" s="59"/>
      <c r="E156" s="120"/>
    </row>
    <row r="157" spans="1:5">
      <c r="A157" s="61" t="s">
        <v>106</v>
      </c>
      <c r="B157" s="59"/>
      <c r="C157" s="59"/>
      <c r="D157" s="59"/>
      <c r="E157" s="120"/>
    </row>
    <row r="158" spans="1:5">
      <c r="A158" s="61" t="s">
        <v>107</v>
      </c>
      <c r="B158" s="59"/>
      <c r="C158" s="59"/>
      <c r="E158" s="120"/>
    </row>
    <row r="159" spans="1:5">
      <c r="A159" s="61" t="s">
        <v>30</v>
      </c>
      <c r="B159" s="59"/>
      <c r="C159" s="59"/>
      <c r="D159" s="59"/>
      <c r="E159" s="120"/>
    </row>
    <row r="160" spans="1:5">
      <c r="A160" s="61" t="s">
        <v>273</v>
      </c>
      <c r="B160" s="59"/>
      <c r="C160" s="59"/>
      <c r="D160" s="59"/>
      <c r="E160" s="120"/>
    </row>
    <row r="161" spans="1:5">
      <c r="A161" s="61" t="s">
        <v>108</v>
      </c>
      <c r="B161" s="59"/>
      <c r="C161" s="59"/>
      <c r="D161" s="59"/>
      <c r="E161" s="120"/>
    </row>
    <row r="162" spans="1:5">
      <c r="A162" s="92" t="s">
        <v>166</v>
      </c>
      <c r="D162" s="59"/>
      <c r="E162" s="120"/>
    </row>
    <row r="163" spans="1:5">
      <c r="A163" s="92" t="s">
        <v>157</v>
      </c>
      <c r="D163" s="59"/>
      <c r="E163" s="120"/>
    </row>
    <row r="164" spans="1:5">
      <c r="A164" s="61" t="s">
        <v>109</v>
      </c>
      <c r="B164" s="59"/>
      <c r="C164" s="59"/>
      <c r="D164" s="59"/>
      <c r="E164" s="120"/>
    </row>
    <row r="165" spans="1:5">
      <c r="A165" s="61" t="s">
        <v>110</v>
      </c>
      <c r="B165" s="59"/>
      <c r="C165" s="59"/>
      <c r="D165" s="59"/>
      <c r="E165" s="120"/>
    </row>
    <row r="166" spans="1:5">
      <c r="A166" s="92" t="s">
        <v>203</v>
      </c>
      <c r="D166" s="59"/>
      <c r="E166" s="120"/>
    </row>
    <row r="167" spans="1:5">
      <c r="A167" s="61" t="s">
        <v>254</v>
      </c>
      <c r="B167" s="59"/>
      <c r="C167" s="59"/>
      <c r="D167" s="59"/>
      <c r="E167" s="120"/>
    </row>
    <row r="168" spans="1:5">
      <c r="A168" s="92" t="s">
        <v>169</v>
      </c>
      <c r="D168" s="59"/>
      <c r="E168" s="120"/>
    </row>
    <row r="169" spans="1:5">
      <c r="A169" s="61" t="s">
        <v>243</v>
      </c>
      <c r="B169" s="59"/>
      <c r="C169" s="59"/>
      <c r="D169" s="59"/>
      <c r="E169" s="120"/>
    </row>
    <row r="170" spans="1:5">
      <c r="A170" s="61" t="s">
        <v>111</v>
      </c>
      <c r="B170" s="59"/>
      <c r="C170" s="59"/>
      <c r="D170" s="59"/>
      <c r="E170" s="120"/>
    </row>
    <row r="171" spans="1:5">
      <c r="A171" s="61" t="s">
        <v>112</v>
      </c>
      <c r="B171" s="59"/>
      <c r="C171" s="59"/>
      <c r="D171" s="60"/>
      <c r="E171" s="120"/>
    </row>
    <row r="172" spans="1:5">
      <c r="A172" s="61" t="s">
        <v>113</v>
      </c>
      <c r="B172" s="59"/>
      <c r="C172" s="59"/>
      <c r="D172" s="60"/>
    </row>
    <row r="173" spans="1:5">
      <c r="A173" s="61" t="s">
        <v>114</v>
      </c>
      <c r="B173" s="59"/>
      <c r="C173" s="59"/>
      <c r="D173" s="59"/>
    </row>
    <row r="174" spans="1:5">
      <c r="A174" s="61" t="s">
        <v>31</v>
      </c>
      <c r="B174" s="59"/>
      <c r="C174" s="59"/>
      <c r="D174" s="60"/>
    </row>
    <row r="175" spans="1:5">
      <c r="A175" s="92" t="s">
        <v>204</v>
      </c>
      <c r="D175" s="59"/>
    </row>
    <row r="176" spans="1:5">
      <c r="A176" s="61" t="s">
        <v>115</v>
      </c>
      <c r="B176" s="59"/>
      <c r="C176" s="59"/>
      <c r="D176" s="59"/>
    </row>
    <row r="177" spans="1:4">
      <c r="A177" s="92" t="s">
        <v>183</v>
      </c>
      <c r="D177" s="60"/>
    </row>
    <row r="178" spans="1:4">
      <c r="A178" s="92" t="s">
        <v>172</v>
      </c>
      <c r="D178" s="59"/>
    </row>
    <row r="179" spans="1:4">
      <c r="A179" s="92" t="s">
        <v>150</v>
      </c>
      <c r="D179" s="59"/>
    </row>
    <row r="180" spans="1:4">
      <c r="A180" s="61" t="s">
        <v>116</v>
      </c>
      <c r="B180" s="59"/>
      <c r="C180" s="59"/>
      <c r="D180" s="59"/>
    </row>
    <row r="181" spans="1:4">
      <c r="A181" s="61" t="s">
        <v>117</v>
      </c>
      <c r="B181" s="59"/>
      <c r="C181" s="59"/>
      <c r="D181" s="59"/>
    </row>
    <row r="182" spans="1:4">
      <c r="A182" s="61" t="s">
        <v>12</v>
      </c>
      <c r="B182" s="59"/>
      <c r="C182" s="59"/>
      <c r="D182" s="59"/>
    </row>
    <row r="183" spans="1:4">
      <c r="A183" s="61" t="s">
        <v>259</v>
      </c>
      <c r="B183" s="59"/>
      <c r="C183" s="59"/>
      <c r="D183" s="59"/>
    </row>
    <row r="184" spans="1:4">
      <c r="A184" s="61" t="s">
        <v>118</v>
      </c>
      <c r="B184" s="59"/>
      <c r="C184" s="59"/>
      <c r="D184" s="59"/>
    </row>
    <row r="185" spans="1:4">
      <c r="A185" s="61" t="s">
        <v>242</v>
      </c>
      <c r="B185" s="59"/>
      <c r="C185" s="59"/>
      <c r="D185" s="59"/>
    </row>
    <row r="186" spans="1:4">
      <c r="A186" s="61" t="s">
        <v>119</v>
      </c>
      <c r="B186" s="59"/>
      <c r="C186" s="59"/>
    </row>
    <row r="187" spans="1:4">
      <c r="A187" s="61" t="s">
        <v>120</v>
      </c>
      <c r="B187" s="59"/>
      <c r="C187" s="59"/>
    </row>
    <row r="188" spans="1:4">
      <c r="A188" s="61" t="s">
        <v>262</v>
      </c>
      <c r="B188" s="59"/>
      <c r="C188" s="59"/>
    </row>
    <row r="189" spans="1:4">
      <c r="A189" s="92" t="s">
        <v>154</v>
      </c>
    </row>
    <row r="190" spans="1:4">
      <c r="A190" s="61" t="s">
        <v>248</v>
      </c>
      <c r="B190" s="59"/>
      <c r="C190" s="59"/>
    </row>
    <row r="191" spans="1:4">
      <c r="A191" s="61" t="s">
        <v>279</v>
      </c>
      <c r="B191" s="59"/>
      <c r="C191" s="59"/>
    </row>
    <row r="192" spans="1:4">
      <c r="A192" s="61" t="s">
        <v>241</v>
      </c>
      <c r="B192" s="59"/>
      <c r="C192" s="59"/>
    </row>
    <row r="193" spans="1:3">
      <c r="A193" s="61" t="s">
        <v>121</v>
      </c>
      <c r="B193" s="59"/>
      <c r="C193" s="59"/>
    </row>
    <row r="194" spans="1:3">
      <c r="A194" s="61" t="s">
        <v>122</v>
      </c>
      <c r="B194" s="59"/>
      <c r="C194" s="59"/>
    </row>
    <row r="195" spans="1:3">
      <c r="A195" s="92" t="s">
        <v>195</v>
      </c>
    </row>
    <row r="196" spans="1:3">
      <c r="A196" s="61" t="s">
        <v>123</v>
      </c>
      <c r="B196" s="59"/>
      <c r="C196" s="59"/>
    </row>
    <row r="197" spans="1:3">
      <c r="A197" s="61" t="s">
        <v>124</v>
      </c>
      <c r="B197" s="59"/>
      <c r="C197" s="59"/>
    </row>
    <row r="198" spans="1:3">
      <c r="A198" s="61" t="s">
        <v>125</v>
      </c>
      <c r="B198" s="59"/>
      <c r="C198" s="59"/>
    </row>
    <row r="199" spans="1:3">
      <c r="A199" s="61" t="s">
        <v>257</v>
      </c>
      <c r="B199" s="59"/>
      <c r="C199" s="59"/>
    </row>
    <row r="200" spans="1:3">
      <c r="A200" s="61" t="s">
        <v>126</v>
      </c>
      <c r="B200" s="59"/>
      <c r="C200" s="59"/>
    </row>
    <row r="201" spans="1:3">
      <c r="A201" s="92" t="s">
        <v>188</v>
      </c>
    </row>
    <row r="202" spans="1:3">
      <c r="A202" s="61" t="s">
        <v>282</v>
      </c>
      <c r="B202" s="59"/>
      <c r="C202" s="59"/>
    </row>
    <row r="203" spans="1:3">
      <c r="A203" s="61" t="s">
        <v>127</v>
      </c>
      <c r="B203" s="59"/>
      <c r="C203" s="59"/>
    </row>
    <row r="204" spans="1:3">
      <c r="A204" s="61" t="s">
        <v>128</v>
      </c>
      <c r="B204" s="59"/>
      <c r="C204" s="59"/>
    </row>
    <row r="205" spans="1:3">
      <c r="A205" s="61" t="s">
        <v>129</v>
      </c>
      <c r="B205" s="59"/>
      <c r="C205" s="59"/>
    </row>
    <row r="206" spans="1:3">
      <c r="A206" s="61" t="s">
        <v>253</v>
      </c>
      <c r="B206" s="59"/>
      <c r="C206" s="59"/>
    </row>
    <row r="207" spans="1:3">
      <c r="A207" s="61" t="s">
        <v>130</v>
      </c>
      <c r="B207" s="59"/>
      <c r="C207" s="59"/>
    </row>
    <row r="208" spans="1:3">
      <c r="A208" s="41" t="s">
        <v>131</v>
      </c>
      <c r="B208" s="59"/>
      <c r="C208" s="59"/>
    </row>
    <row r="209" spans="1:3">
      <c r="A209" s="92" t="s">
        <v>176</v>
      </c>
    </row>
    <row r="210" spans="1:3">
      <c r="A210" s="61" t="s">
        <v>32</v>
      </c>
      <c r="B210" s="59"/>
      <c r="C210" s="59"/>
    </row>
    <row r="211" spans="1:3">
      <c r="A211" s="61" t="s">
        <v>132</v>
      </c>
      <c r="B211" s="59"/>
      <c r="C211" s="59"/>
    </row>
    <row r="212" spans="1:3">
      <c r="A212" s="92" t="s">
        <v>206</v>
      </c>
    </row>
    <row r="213" spans="1:3">
      <c r="A213" s="92" t="s">
        <v>194</v>
      </c>
    </row>
    <row r="214" spans="1:3">
      <c r="A214" s="92" t="s">
        <v>170</v>
      </c>
    </row>
    <row r="215" spans="1:3">
      <c r="A215" s="61" t="s">
        <v>251</v>
      </c>
      <c r="B215" s="59"/>
      <c r="C215" s="59"/>
    </row>
    <row r="216" spans="1:3">
      <c r="A216" s="61" t="s">
        <v>133</v>
      </c>
      <c r="B216" s="59"/>
      <c r="C216" s="59"/>
    </row>
    <row r="217" spans="1:3">
      <c r="A217" s="61" t="s">
        <v>134</v>
      </c>
      <c r="B217" s="59"/>
      <c r="C217" s="59"/>
    </row>
    <row r="218" spans="1:3">
      <c r="A218" s="61" t="s">
        <v>246</v>
      </c>
      <c r="B218" s="59"/>
      <c r="C218" s="59"/>
    </row>
    <row r="219" spans="1:3">
      <c r="A219" s="61" t="s">
        <v>135</v>
      </c>
      <c r="B219" s="59"/>
      <c r="C219" s="59"/>
    </row>
    <row r="220" spans="1:3">
      <c r="A220" s="61" t="s">
        <v>256</v>
      </c>
      <c r="B220" s="59"/>
      <c r="C220" s="59"/>
    </row>
    <row r="221" spans="1:3">
      <c r="A221" s="61" t="s">
        <v>244</v>
      </c>
      <c r="B221" s="59"/>
      <c r="C221" s="59"/>
    </row>
    <row r="222" spans="1:3">
      <c r="A222" s="61" t="s">
        <v>233</v>
      </c>
      <c r="B222" s="59"/>
      <c r="C222" s="59"/>
    </row>
    <row r="223" spans="1:3">
      <c r="A223" s="41" t="s">
        <v>136</v>
      </c>
      <c r="B223" s="59"/>
      <c r="C223" s="59"/>
    </row>
    <row r="224" spans="1:3">
      <c r="A224" s="92" t="s">
        <v>180</v>
      </c>
    </row>
    <row r="225" spans="1:3">
      <c r="A225" s="92" t="s">
        <v>186</v>
      </c>
    </row>
    <row r="226" spans="1:3">
      <c r="A226" s="136" t="s">
        <v>201</v>
      </c>
    </row>
    <row r="227" spans="1:3">
      <c r="A227" s="41" t="s">
        <v>137</v>
      </c>
      <c r="B227" s="59"/>
      <c r="C227" s="59"/>
    </row>
    <row r="228" spans="1:3">
      <c r="A228" s="61" t="s">
        <v>236</v>
      </c>
      <c r="B228" s="59"/>
      <c r="C228" s="59"/>
    </row>
    <row r="229" spans="1:3">
      <c r="A229" s="61" t="s">
        <v>231</v>
      </c>
      <c r="B229" s="59"/>
      <c r="C229" s="59"/>
    </row>
    <row r="230" spans="1:3">
      <c r="A230" s="61" t="s">
        <v>138</v>
      </c>
      <c r="B230" s="59"/>
      <c r="C230" s="59"/>
    </row>
    <row r="231" spans="1:3">
      <c r="A231" s="61" t="s">
        <v>232</v>
      </c>
      <c r="B231" s="59"/>
      <c r="C231" s="59"/>
    </row>
    <row r="232" spans="1:3">
      <c r="A232" s="61" t="s">
        <v>272</v>
      </c>
      <c r="B232" s="59"/>
      <c r="C232" s="59"/>
    </row>
    <row r="233" spans="1:3">
      <c r="A233" s="61" t="s">
        <v>229</v>
      </c>
      <c r="B233" s="59"/>
      <c r="C233" s="59"/>
    </row>
    <row r="234" spans="1:3">
      <c r="A234" s="61" t="s">
        <v>139</v>
      </c>
      <c r="B234" s="59"/>
      <c r="C234" s="59"/>
    </row>
    <row r="235" spans="1:3">
      <c r="A235" s="61" t="s">
        <v>25</v>
      </c>
      <c r="B235" s="59"/>
      <c r="C235" s="59"/>
    </row>
    <row r="236" spans="1:3">
      <c r="A236" s="61" t="s">
        <v>228</v>
      </c>
      <c r="B236" s="59"/>
      <c r="C236" s="59"/>
    </row>
    <row r="237" spans="1:3">
      <c r="A237" s="61" t="s">
        <v>140</v>
      </c>
      <c r="B237" s="59"/>
      <c r="C237" s="59"/>
    </row>
    <row r="238" spans="1:3">
      <c r="A238" s="61" t="s">
        <v>17</v>
      </c>
      <c r="B238" s="59"/>
      <c r="C238" s="59"/>
    </row>
    <row r="239" spans="1:3">
      <c r="A239" s="61" t="s">
        <v>260</v>
      </c>
      <c r="B239" s="59"/>
      <c r="C239" s="59"/>
    </row>
    <row r="240" spans="1:3">
      <c r="A240" s="61" t="s">
        <v>234</v>
      </c>
      <c r="B240" s="59"/>
      <c r="C240" s="59"/>
    </row>
    <row r="241" spans="1:3">
      <c r="A241" s="92" t="s">
        <v>196</v>
      </c>
    </row>
    <row r="242" spans="1:3">
      <c r="A242" s="61" t="s">
        <v>141</v>
      </c>
      <c r="B242" s="59"/>
      <c r="C242" s="59"/>
    </row>
    <row r="243" spans="1:3">
      <c r="A243" s="61" t="s">
        <v>142</v>
      </c>
      <c r="B243" s="59"/>
      <c r="C243" s="59"/>
    </row>
    <row r="244" spans="1:3">
      <c r="A244" s="61" t="s">
        <v>143</v>
      </c>
      <c r="B244" s="59"/>
      <c r="C244" s="59"/>
    </row>
    <row r="245" spans="1:3">
      <c r="A245" s="61" t="s">
        <v>258</v>
      </c>
      <c r="B245" s="59"/>
      <c r="C245" s="59"/>
    </row>
    <row r="246" spans="1:3">
      <c r="A246" s="41" t="s">
        <v>144</v>
      </c>
      <c r="B246" s="59"/>
      <c r="C246" s="59"/>
    </row>
    <row r="247" spans="1:3">
      <c r="A247" s="136" t="s">
        <v>197</v>
      </c>
    </row>
    <row r="248" spans="1:3">
      <c r="A248" s="61"/>
      <c r="B248" s="59"/>
      <c r="C248" s="59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 s="92"/>
      <c r="B469"/>
      <c r="C469"/>
    </row>
    <row r="470" spans="1:3">
      <c r="A470" s="92"/>
      <c r="B470"/>
      <c r="C470"/>
    </row>
    <row r="471" spans="1:3">
      <c r="A471" s="92"/>
      <c r="B471"/>
      <c r="C471"/>
    </row>
    <row r="472" spans="1:3">
      <c r="A472" s="92"/>
      <c r="B472"/>
      <c r="C472"/>
    </row>
    <row r="473" spans="1:3">
      <c r="A473" s="92"/>
      <c r="B473"/>
      <c r="C473"/>
    </row>
    <row r="474" spans="1:3">
      <c r="A474" s="92"/>
      <c r="B474"/>
      <c r="C474"/>
    </row>
    <row r="475" spans="1:3">
      <c r="A475" s="92"/>
      <c r="B475"/>
      <c r="C475"/>
    </row>
    <row r="476" spans="1:3">
      <c r="A476" s="92"/>
      <c r="B476"/>
      <c r="C476"/>
    </row>
    <row r="477" spans="1:3">
      <c r="A477" s="92"/>
      <c r="B477"/>
      <c r="C477"/>
    </row>
    <row r="478" spans="1:3">
      <c r="A478" s="92"/>
      <c r="B478"/>
      <c r="C478"/>
    </row>
    <row r="479" spans="1:3">
      <c r="A479" s="92"/>
      <c r="B479"/>
      <c r="C479"/>
    </row>
    <row r="480" spans="1:3">
      <c r="A480" s="92"/>
      <c r="B480"/>
      <c r="C480"/>
    </row>
    <row r="481" spans="1:3">
      <c r="A481" s="92"/>
      <c r="B481"/>
      <c r="C481"/>
    </row>
    <row r="482" spans="1:3">
      <c r="A482" s="92"/>
      <c r="B482"/>
      <c r="C482"/>
    </row>
    <row r="483" spans="1:3">
      <c r="A483" s="92"/>
      <c r="B483"/>
      <c r="C483"/>
    </row>
    <row r="484" spans="1:3">
      <c r="A484" s="92"/>
      <c r="B484"/>
      <c r="C484"/>
    </row>
    <row r="485" spans="1:3">
      <c r="A485" s="92"/>
      <c r="B485"/>
      <c r="C485"/>
    </row>
    <row r="486" spans="1:3">
      <c r="A486" s="92"/>
      <c r="B486"/>
      <c r="C486"/>
    </row>
    <row r="487" spans="1:3">
      <c r="A487" s="92"/>
      <c r="B487"/>
      <c r="C487"/>
    </row>
    <row r="488" spans="1:3">
      <c r="A488" s="92"/>
      <c r="B488"/>
      <c r="C488"/>
    </row>
    <row r="489" spans="1:3">
      <c r="A489" s="92"/>
      <c r="B489"/>
      <c r="C489"/>
    </row>
    <row r="490" spans="1:3">
      <c r="A490" s="92"/>
      <c r="B490"/>
      <c r="C490"/>
    </row>
    <row r="491" spans="1:3">
      <c r="A491" s="92"/>
      <c r="B491"/>
      <c r="C491"/>
    </row>
    <row r="492" spans="1:3">
      <c r="A492" s="92"/>
      <c r="B492"/>
      <c r="C492"/>
    </row>
    <row r="493" spans="1:3">
      <c r="A493" s="92"/>
      <c r="B493"/>
      <c r="C493"/>
    </row>
    <row r="494" spans="1:3">
      <c r="A494" s="92"/>
      <c r="B494"/>
      <c r="C494"/>
    </row>
    <row r="495" spans="1:3">
      <c r="A495" s="92"/>
      <c r="B495"/>
      <c r="C495"/>
    </row>
    <row r="496" spans="1:3">
      <c r="A496" s="92"/>
      <c r="B496"/>
      <c r="C496"/>
    </row>
    <row r="497" spans="1:3">
      <c r="A497" s="92"/>
      <c r="B497"/>
      <c r="C497"/>
    </row>
    <row r="498" spans="1:3">
      <c r="A498" s="92"/>
      <c r="B498"/>
      <c r="C498"/>
    </row>
    <row r="499" spans="1:3">
      <c r="A499" s="92"/>
      <c r="B499"/>
      <c r="C499"/>
    </row>
    <row r="500" spans="1:3">
      <c r="A500" s="92"/>
      <c r="B500"/>
      <c r="C500"/>
    </row>
    <row r="501" spans="1:3">
      <c r="A501" s="92"/>
      <c r="B501"/>
      <c r="C501"/>
    </row>
    <row r="502" spans="1:3">
      <c r="A502" s="92"/>
      <c r="B502"/>
      <c r="C502"/>
    </row>
    <row r="503" spans="1:3">
      <c r="A503" s="92"/>
      <c r="B503"/>
      <c r="C503"/>
    </row>
    <row r="504" spans="1:3">
      <c r="A504" s="92"/>
      <c r="B504"/>
      <c r="C504"/>
    </row>
    <row r="505" spans="1:3">
      <c r="A505" s="92"/>
      <c r="B505"/>
      <c r="C505"/>
    </row>
    <row r="506" spans="1:3">
      <c r="A506" s="92"/>
      <c r="B506"/>
      <c r="C506"/>
    </row>
    <row r="507" spans="1:3">
      <c r="A507" s="92"/>
      <c r="B507"/>
      <c r="C507"/>
    </row>
    <row r="508" spans="1:3">
      <c r="A508" s="92"/>
      <c r="B508"/>
      <c r="C508"/>
    </row>
    <row r="509" spans="1:3">
      <c r="A509" s="92"/>
      <c r="B509"/>
      <c r="C509"/>
    </row>
    <row r="510" spans="1:3">
      <c r="A510" s="92"/>
      <c r="B510"/>
      <c r="C510"/>
    </row>
    <row r="511" spans="1:3">
      <c r="A511" s="92"/>
      <c r="B511"/>
      <c r="C511"/>
    </row>
    <row r="512" spans="1:3">
      <c r="A512" s="92"/>
      <c r="B512"/>
      <c r="C512"/>
    </row>
    <row r="513" spans="1:3">
      <c r="A513" s="92"/>
      <c r="B513"/>
      <c r="C513"/>
    </row>
    <row r="514" spans="1:3">
      <c r="A514" s="92"/>
      <c r="B514"/>
      <c r="C514"/>
    </row>
    <row r="515" spans="1:3">
      <c r="A515" s="92"/>
      <c r="B515"/>
      <c r="C515"/>
    </row>
    <row r="516" spans="1:3">
      <c r="A516" s="92"/>
      <c r="B516"/>
      <c r="C516"/>
    </row>
    <row r="517" spans="1:3">
      <c r="A517" s="92"/>
      <c r="B517"/>
      <c r="C517"/>
    </row>
    <row r="518" spans="1:3">
      <c r="A518" s="92"/>
      <c r="B518"/>
      <c r="C518"/>
    </row>
    <row r="519" spans="1:3">
      <c r="A519" s="92"/>
      <c r="B519"/>
      <c r="C519"/>
    </row>
    <row r="520" spans="1:3">
      <c r="A520" s="92"/>
      <c r="B520"/>
      <c r="C520"/>
    </row>
    <row r="521" spans="1:3">
      <c r="A521" s="92"/>
      <c r="B521"/>
      <c r="C521"/>
    </row>
    <row r="522" spans="1:3">
      <c r="A522" s="92"/>
      <c r="B522"/>
      <c r="C522"/>
    </row>
    <row r="523" spans="1:3">
      <c r="A523" s="92"/>
      <c r="B523"/>
      <c r="C523"/>
    </row>
    <row r="524" spans="1:3">
      <c r="A524" s="92"/>
      <c r="B524"/>
      <c r="C524"/>
    </row>
    <row r="525" spans="1:3">
      <c r="A525" s="92"/>
      <c r="B525"/>
      <c r="C525"/>
    </row>
    <row r="526" spans="1:3">
      <c r="A526" s="92"/>
      <c r="B526"/>
      <c r="C526"/>
    </row>
    <row r="527" spans="1:3">
      <c r="A527" s="92"/>
      <c r="B527"/>
      <c r="C527"/>
    </row>
    <row r="528" spans="1:3">
      <c r="A528" s="92"/>
      <c r="B528"/>
      <c r="C528"/>
    </row>
    <row r="529" spans="1:3">
      <c r="A529" s="92"/>
      <c r="B529"/>
      <c r="C529"/>
    </row>
    <row r="530" spans="1:3">
      <c r="A530" s="92"/>
      <c r="B530"/>
      <c r="C530"/>
    </row>
    <row r="531" spans="1:3">
      <c r="A531" s="92"/>
      <c r="B531"/>
      <c r="C531"/>
    </row>
    <row r="532" spans="1:3">
      <c r="A532" s="92"/>
      <c r="B532"/>
      <c r="C532"/>
    </row>
    <row r="533" spans="1:3">
      <c r="A533" s="92"/>
      <c r="B533"/>
      <c r="C533"/>
    </row>
    <row r="534" spans="1:3">
      <c r="A534" s="92"/>
      <c r="B534"/>
      <c r="C534"/>
    </row>
    <row r="535" spans="1:3">
      <c r="A535" s="92"/>
      <c r="B535"/>
      <c r="C535"/>
    </row>
    <row r="536" spans="1:3">
      <c r="A536" s="92"/>
      <c r="B536"/>
      <c r="C536"/>
    </row>
    <row r="537" spans="1:3">
      <c r="A537" s="92"/>
      <c r="B537"/>
      <c r="C537"/>
    </row>
    <row r="538" spans="1:3">
      <c r="A538" s="92"/>
      <c r="B538"/>
      <c r="C538"/>
    </row>
    <row r="539" spans="1:3">
      <c r="A539" s="92"/>
      <c r="B539"/>
      <c r="C539"/>
    </row>
    <row r="540" spans="1:3">
      <c r="A540" s="92"/>
      <c r="B540"/>
      <c r="C540"/>
    </row>
    <row r="541" spans="1:3">
      <c r="A541" s="92"/>
      <c r="B541"/>
      <c r="C541"/>
    </row>
    <row r="542" spans="1:3">
      <c r="A542" s="92"/>
      <c r="B542"/>
      <c r="C542"/>
    </row>
    <row r="543" spans="1:3">
      <c r="A543" s="92"/>
      <c r="B543"/>
      <c r="C543"/>
    </row>
    <row r="544" spans="1:3">
      <c r="A544" s="92"/>
      <c r="B544"/>
      <c r="C544"/>
    </row>
    <row r="545" spans="1:3">
      <c r="A545" s="92"/>
      <c r="B545"/>
      <c r="C545"/>
    </row>
    <row r="546" spans="1:3">
      <c r="A546" s="92"/>
      <c r="B546"/>
      <c r="C546"/>
    </row>
    <row r="547" spans="1:3">
      <c r="A547" s="92"/>
      <c r="B547"/>
      <c r="C547"/>
    </row>
    <row r="548" spans="1:3">
      <c r="A548" s="92"/>
      <c r="B548"/>
      <c r="C548"/>
    </row>
    <row r="549" spans="1:3">
      <c r="A549" s="92"/>
      <c r="B549"/>
      <c r="C549"/>
    </row>
    <row r="550" spans="1:3">
      <c r="A550" s="92"/>
      <c r="B550"/>
      <c r="C550"/>
    </row>
    <row r="551" spans="1:3">
      <c r="A551" s="92"/>
      <c r="B551"/>
      <c r="C551"/>
    </row>
    <row r="552" spans="1:3">
      <c r="A552" s="92"/>
      <c r="B552"/>
      <c r="C552"/>
    </row>
    <row r="553" spans="1:3">
      <c r="A553" s="92"/>
      <c r="B553"/>
      <c r="C553"/>
    </row>
    <row r="554" spans="1:3">
      <c r="A554" s="92"/>
      <c r="B554"/>
      <c r="C554"/>
    </row>
    <row r="555" spans="1:3">
      <c r="A555" s="92"/>
      <c r="B555"/>
      <c r="C555"/>
    </row>
    <row r="556" spans="1:3">
      <c r="A556" s="92"/>
      <c r="B556"/>
      <c r="C556"/>
    </row>
    <row r="557" spans="1:3">
      <c r="A557" s="92"/>
      <c r="B557"/>
      <c r="C557"/>
    </row>
    <row r="558" spans="1:3">
      <c r="A558" s="92"/>
      <c r="B558"/>
      <c r="C558"/>
    </row>
    <row r="559" spans="1:3">
      <c r="A559" s="92"/>
      <c r="B559"/>
      <c r="C559"/>
    </row>
    <row r="560" spans="1:3">
      <c r="A560" s="92"/>
      <c r="B560"/>
      <c r="C560"/>
    </row>
    <row r="561" spans="1:3">
      <c r="A561" s="92"/>
      <c r="B561"/>
      <c r="C561"/>
    </row>
    <row r="562" spans="1:3">
      <c r="A562" s="92"/>
      <c r="B562"/>
      <c r="C562"/>
    </row>
    <row r="563" spans="1:3">
      <c r="A563" s="92"/>
      <c r="B563"/>
      <c r="C563"/>
    </row>
    <row r="564" spans="1:3">
      <c r="A564" s="92"/>
      <c r="B564"/>
      <c r="C564"/>
    </row>
    <row r="565" spans="1:3">
      <c r="A565" s="92"/>
      <c r="B565"/>
      <c r="C565"/>
    </row>
    <row r="566" spans="1:3">
      <c r="A566" s="92"/>
      <c r="B566"/>
      <c r="C566"/>
    </row>
    <row r="567" spans="1:3">
      <c r="A567" s="92"/>
      <c r="B567"/>
      <c r="C567"/>
    </row>
    <row r="568" spans="1:3">
      <c r="A568" s="92"/>
      <c r="B568"/>
      <c r="C568"/>
    </row>
    <row r="569" spans="1:3">
      <c r="A569" s="92"/>
      <c r="B569"/>
      <c r="C569"/>
    </row>
    <row r="570" spans="1:3">
      <c r="A570" s="92"/>
      <c r="B570"/>
      <c r="C570"/>
    </row>
    <row r="571" spans="1:3">
      <c r="A571" s="92"/>
      <c r="B571"/>
      <c r="C571"/>
    </row>
    <row r="572" spans="1:3">
      <c r="A572" s="92"/>
      <c r="B572"/>
      <c r="C572"/>
    </row>
    <row r="573" spans="1:3">
      <c r="A573" s="92"/>
      <c r="B573"/>
      <c r="C573"/>
    </row>
  </sheetData>
  <dataConsolidate/>
  <conditionalFormatting sqref="F643:F1048576 F31:F117 B793:B1048576 F1 B3:B137 B1 F3:F13">
    <cfRule type="containsText" dxfId="14" priority="16" operator="containsText" text="S">
      <formula>NOT(ISERROR(SEARCH("S",B1)))</formula>
    </cfRule>
    <cfRule type="containsText" dxfId="13" priority="17" operator="containsText" text="U">
      <formula>NOT(ISERROR(SEARCH("U",B1)))</formula>
    </cfRule>
    <cfRule type="containsText" dxfId="12" priority="18" operator="containsText" text="D">
      <formula>NOT(ISERROR(SEARCH("D",B1)))</formula>
    </cfRule>
  </conditionalFormatting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F12"/>
  <sheetViews>
    <sheetView zoomScale="90" zoomScaleNormal="90" workbookViewId="0">
      <selection activeCell="K19" sqref="K19"/>
    </sheetView>
  </sheetViews>
  <sheetFormatPr defaultColWidth="10" defaultRowHeight="15"/>
  <cols>
    <col min="1" max="1" width="7.85546875" customWidth="1"/>
    <col min="2" max="2" width="7.85546875" style="65" customWidth="1"/>
    <col min="3" max="3" width="9.140625" style="65" customWidth="1"/>
    <col min="4" max="4" width="3.5703125" style="65" customWidth="1"/>
    <col min="5" max="6" width="7.85546875" style="98" customWidth="1"/>
    <col min="7" max="7" width="4.5703125" style="65" customWidth="1"/>
    <col min="8" max="8" width="7.140625" style="65" customWidth="1"/>
    <col min="9" max="9" width="5" style="65" customWidth="1"/>
    <col min="10" max="10" width="11.5703125" bestFit="1" customWidth="1"/>
    <col min="11" max="11" width="7.85546875" customWidth="1"/>
    <col min="12" max="12" width="7.85546875" style="98" customWidth="1"/>
    <col min="13" max="13" width="4.5703125" style="65" customWidth="1"/>
    <col min="14" max="14" width="8.85546875" bestFit="1" customWidth="1"/>
    <col min="15" max="15" width="7.85546875" customWidth="1"/>
    <col min="16" max="16" width="7.85546875" style="98" customWidth="1"/>
    <col min="17" max="17" width="3.28515625" customWidth="1"/>
    <col min="18" max="18" width="8.42578125" customWidth="1"/>
    <col min="19" max="19" width="7.85546875" customWidth="1"/>
    <col min="20" max="20" width="7.85546875" style="98" customWidth="1"/>
    <col min="21" max="21" width="3.28515625" customWidth="1"/>
    <col min="22" max="22" width="8.42578125" customWidth="1"/>
    <col min="23" max="23" width="8.5703125" style="117" customWidth="1"/>
    <col min="24" max="24" width="8.5703125" style="146" customWidth="1"/>
    <col min="25" max="25" width="8.5703125" style="117" customWidth="1"/>
    <col min="26" max="26" width="9.28515625" style="65" bestFit="1" customWidth="1"/>
    <col min="27" max="27" width="8.5703125" style="115" customWidth="1"/>
    <col min="28" max="28" width="8.5703125" style="110" customWidth="1"/>
    <col min="29" max="29" width="8.5703125" style="65" customWidth="1"/>
    <col min="30" max="30" width="8.5703125" style="115" customWidth="1"/>
    <col min="31" max="31" width="8.5703125" style="110" customWidth="1"/>
    <col min="32" max="32" width="8.5703125" style="65" customWidth="1"/>
  </cols>
  <sheetData>
    <row r="1" spans="1:32" s="96" customFormat="1">
      <c r="A1" s="96" t="s">
        <v>146</v>
      </c>
      <c r="B1" s="96" t="s">
        <v>208</v>
      </c>
      <c r="C1" s="96" t="s">
        <v>215</v>
      </c>
      <c r="D1" s="96" t="s">
        <v>216</v>
      </c>
      <c r="E1" s="104" t="s">
        <v>3</v>
      </c>
      <c r="F1" s="104" t="s">
        <v>1</v>
      </c>
      <c r="G1" s="96" t="s">
        <v>218</v>
      </c>
      <c r="H1" s="96" t="s">
        <v>6</v>
      </c>
      <c r="I1" s="96" t="s">
        <v>209</v>
      </c>
      <c r="J1" s="96" t="s">
        <v>148</v>
      </c>
      <c r="K1" s="99" t="s">
        <v>146</v>
      </c>
      <c r="L1" s="105" t="s">
        <v>210</v>
      </c>
      <c r="M1" s="96" t="s">
        <v>218</v>
      </c>
      <c r="N1" s="100" t="s">
        <v>211</v>
      </c>
      <c r="O1" s="96" t="s">
        <v>146</v>
      </c>
      <c r="P1" s="104" t="s">
        <v>212</v>
      </c>
      <c r="Q1" s="96" t="s">
        <v>218</v>
      </c>
      <c r="R1" s="100" t="s">
        <v>211</v>
      </c>
      <c r="S1" s="96" t="s">
        <v>146</v>
      </c>
      <c r="T1" s="104" t="s">
        <v>219</v>
      </c>
      <c r="U1" s="96" t="s">
        <v>218</v>
      </c>
      <c r="V1" s="100" t="s">
        <v>211</v>
      </c>
      <c r="W1" s="99" t="s">
        <v>292</v>
      </c>
      <c r="X1" s="113" t="s">
        <v>293</v>
      </c>
      <c r="Y1" s="138" t="s">
        <v>213</v>
      </c>
      <c r="Z1" s="99" t="s">
        <v>221</v>
      </c>
      <c r="AA1" s="113" t="s">
        <v>225</v>
      </c>
      <c r="AB1" s="107" t="s">
        <v>222</v>
      </c>
      <c r="AC1" s="108" t="s">
        <v>214</v>
      </c>
      <c r="AD1" s="113" t="s">
        <v>224</v>
      </c>
      <c r="AE1" s="109" t="s">
        <v>220</v>
      </c>
      <c r="AF1" s="96" t="s">
        <v>223</v>
      </c>
    </row>
    <row r="2" spans="1:32" s="96" customFormat="1">
      <c r="E2" s="104"/>
      <c r="F2" s="104"/>
      <c r="H2" s="98"/>
      <c r="I2" s="130"/>
      <c r="K2" s="101"/>
      <c r="L2" s="106"/>
      <c r="N2" s="103"/>
      <c r="O2" s="101"/>
      <c r="P2" s="106"/>
      <c r="Q2" s="102"/>
      <c r="R2" s="103"/>
      <c r="S2" s="97"/>
      <c r="T2" s="98"/>
      <c r="U2" s="102"/>
      <c r="V2" s="103"/>
      <c r="W2" s="141"/>
      <c r="X2" s="144"/>
      <c r="Y2" s="139"/>
      <c r="Z2" s="116"/>
      <c r="AA2" s="114"/>
      <c r="AB2" s="110"/>
      <c r="AC2" s="111"/>
      <c r="AD2" s="114"/>
      <c r="AE2" s="112"/>
      <c r="AF2" s="65"/>
    </row>
    <row r="3" spans="1:32" s="96" customFormat="1">
      <c r="E3" s="104"/>
      <c r="F3" s="104"/>
      <c r="H3" s="98"/>
      <c r="I3" s="130"/>
      <c r="K3" s="101"/>
      <c r="L3" s="106"/>
      <c r="N3" s="103"/>
      <c r="O3" s="101"/>
      <c r="P3" s="106"/>
      <c r="Q3" s="102"/>
      <c r="R3" s="103"/>
      <c r="S3" s="97"/>
      <c r="T3" s="98"/>
      <c r="U3" s="102"/>
      <c r="V3" s="103"/>
      <c r="W3" s="141"/>
      <c r="X3" s="144"/>
      <c r="Y3" s="139"/>
      <c r="Z3" s="116"/>
      <c r="AA3" s="114"/>
      <c r="AB3" s="110"/>
      <c r="AC3" s="111"/>
      <c r="AD3" s="114"/>
      <c r="AE3" s="112"/>
      <c r="AF3" s="65"/>
    </row>
    <row r="4" spans="1:32" s="96" customFormat="1">
      <c r="E4" s="104"/>
      <c r="F4" s="104"/>
      <c r="H4" s="98"/>
      <c r="I4" s="130"/>
      <c r="K4" s="101"/>
      <c r="L4" s="106"/>
      <c r="N4" s="103"/>
      <c r="O4" s="101"/>
      <c r="P4" s="106"/>
      <c r="Q4" s="102"/>
      <c r="R4" s="103"/>
      <c r="S4" s="97"/>
      <c r="T4" s="98"/>
      <c r="U4" s="102"/>
      <c r="V4" s="103"/>
      <c r="W4" s="141"/>
      <c r="X4" s="144"/>
      <c r="Y4" s="139"/>
      <c r="Z4" s="116"/>
      <c r="AA4" s="114"/>
      <c r="AB4" s="110"/>
      <c r="AC4" s="111"/>
      <c r="AD4" s="114"/>
      <c r="AE4" s="112"/>
      <c r="AF4" s="65"/>
    </row>
    <row r="5" spans="1:32" s="96" customFormat="1">
      <c r="A5" s="97"/>
      <c r="B5" s="159"/>
      <c r="C5" s="134"/>
      <c r="D5" s="65"/>
      <c r="E5" s="135"/>
      <c r="F5" s="135"/>
      <c r="G5" s="65"/>
      <c r="H5" s="98"/>
      <c r="I5" s="130"/>
      <c r="J5" s="98"/>
      <c r="K5" s="101"/>
      <c r="L5" s="106"/>
      <c r="M5" s="65"/>
      <c r="N5" s="103"/>
      <c r="O5" s="101"/>
      <c r="P5" s="106"/>
      <c r="Q5" s="102"/>
      <c r="R5" s="118"/>
      <c r="S5" s="97"/>
      <c r="T5" s="98"/>
      <c r="U5" s="102"/>
      <c r="V5" s="103"/>
      <c r="W5" s="142"/>
      <c r="X5" s="145"/>
      <c r="Y5" s="140"/>
      <c r="Z5" s="116"/>
      <c r="AA5" s="114"/>
      <c r="AB5" s="150"/>
      <c r="AC5" s="151"/>
      <c r="AD5" s="114"/>
      <c r="AE5" s="152"/>
      <c r="AF5" s="65"/>
    </row>
    <row r="6" spans="1:32" s="96" customFormat="1">
      <c r="A6" s="97"/>
      <c r="B6" s="159"/>
      <c r="C6" s="132"/>
      <c r="D6" s="65"/>
      <c r="E6" s="133"/>
      <c r="F6" s="133"/>
      <c r="G6" s="65"/>
      <c r="H6" s="98"/>
      <c r="I6" s="130"/>
      <c r="J6" s="98"/>
      <c r="K6" s="101"/>
      <c r="L6" s="106"/>
      <c r="M6" s="65"/>
      <c r="N6" s="103"/>
      <c r="O6" s="101"/>
      <c r="P6" s="106"/>
      <c r="Q6" s="102"/>
      <c r="R6" s="103"/>
      <c r="S6" s="97"/>
      <c r="T6" s="98"/>
      <c r="U6" s="102"/>
      <c r="V6" s="103"/>
      <c r="W6" s="142"/>
      <c r="X6" s="145"/>
      <c r="Y6" s="140"/>
      <c r="Z6" s="116"/>
      <c r="AA6" s="114"/>
      <c r="AB6" s="150"/>
      <c r="AC6" s="151"/>
      <c r="AD6" s="114"/>
      <c r="AE6" s="152"/>
      <c r="AF6" s="65"/>
    </row>
    <row r="7" spans="1:32">
      <c r="A7" s="97"/>
      <c r="H7" s="98"/>
      <c r="I7" s="130"/>
      <c r="J7" s="98"/>
      <c r="K7" s="101"/>
      <c r="L7" s="106"/>
      <c r="N7" s="103"/>
      <c r="O7" s="97"/>
      <c r="Q7" s="102"/>
      <c r="R7" s="103"/>
      <c r="S7" s="97"/>
      <c r="U7" s="102"/>
      <c r="V7" s="103"/>
      <c r="W7" s="142"/>
      <c r="X7" s="145"/>
      <c r="Y7" s="140"/>
      <c r="Z7" s="116"/>
      <c r="AA7" s="114"/>
      <c r="AB7" s="150"/>
      <c r="AC7" s="151"/>
      <c r="AD7" s="114"/>
      <c r="AE7" s="152"/>
    </row>
    <row r="8" spans="1:32">
      <c r="A8" s="97"/>
      <c r="H8" s="98"/>
      <c r="I8" s="130"/>
      <c r="J8" s="98"/>
      <c r="K8" s="101"/>
      <c r="L8" s="106"/>
      <c r="N8" s="118"/>
      <c r="O8" s="97"/>
      <c r="Q8" s="102"/>
      <c r="R8" s="103"/>
      <c r="S8" s="97"/>
      <c r="U8" s="102"/>
      <c r="V8" s="103"/>
      <c r="W8" s="142"/>
      <c r="X8" s="145"/>
      <c r="Y8" s="140"/>
      <c r="Z8" s="116"/>
      <c r="AA8" s="114"/>
      <c r="AB8" s="150"/>
      <c r="AC8" s="151"/>
      <c r="AD8" s="114"/>
      <c r="AE8" s="152"/>
    </row>
    <row r="9" spans="1:32">
      <c r="A9" s="97"/>
      <c r="H9" s="98"/>
      <c r="I9" s="130"/>
      <c r="J9" s="98"/>
      <c r="K9" s="101"/>
      <c r="L9" s="106"/>
      <c r="N9" s="103"/>
      <c r="O9" s="97"/>
      <c r="Q9" s="102"/>
      <c r="R9" s="103"/>
      <c r="S9" s="97"/>
      <c r="U9" s="102"/>
      <c r="V9" s="103"/>
      <c r="W9" s="142"/>
      <c r="X9" s="145"/>
      <c r="Y9" s="140"/>
      <c r="Z9" s="116"/>
      <c r="AA9" s="114"/>
      <c r="AB9" s="150"/>
      <c r="AC9" s="151"/>
      <c r="AD9" s="114"/>
      <c r="AE9" s="152"/>
    </row>
    <row r="10" spans="1:32">
      <c r="A10" s="97">
        <v>41337</v>
      </c>
      <c r="B10" s="159" t="s">
        <v>18</v>
      </c>
      <c r="C10" s="65" t="s">
        <v>19</v>
      </c>
      <c r="D10" s="65" t="s">
        <v>217</v>
      </c>
      <c r="E10" s="98">
        <v>20.010000000000002</v>
      </c>
      <c r="F10" s="98">
        <v>18.29</v>
      </c>
      <c r="G10" s="65">
        <v>290</v>
      </c>
      <c r="H10" s="98">
        <f t="shared" ref="H5:H10" si="0">ABS(E10-F10)</f>
        <v>1.7200000000000024</v>
      </c>
      <c r="I10" s="130">
        <v>50</v>
      </c>
      <c r="J10" s="98">
        <f t="shared" ref="J5:J10" si="1">E10*G10</f>
        <v>5802.9000000000005</v>
      </c>
      <c r="K10" s="101">
        <v>41367</v>
      </c>
      <c r="L10" s="106">
        <v>21</v>
      </c>
      <c r="M10" s="65">
        <v>290</v>
      </c>
      <c r="N10" s="103">
        <f>(L10-E10)*M10</f>
        <v>287.09999999999957</v>
      </c>
      <c r="O10" s="97"/>
      <c r="Q10" s="102"/>
      <c r="R10" s="103"/>
      <c r="S10" s="97"/>
      <c r="U10" s="102"/>
      <c r="V10" s="103"/>
      <c r="W10" s="142">
        <f>23.59-E10</f>
        <v>3.5799999999999983</v>
      </c>
      <c r="X10" s="145">
        <f t="shared" ref="X5:X10" si="2">W10/H10</f>
        <v>2.0813953488372055</v>
      </c>
      <c r="Y10" s="140">
        <v>-10</v>
      </c>
      <c r="Z10" s="116">
        <f t="shared" ref="Z5:Z10" si="3">SUM(N10,R10,V10)</f>
        <v>287.09999999999957</v>
      </c>
      <c r="AA10" s="114">
        <f>Z10/'Swing Plays'!X10</f>
        <v>0.57419999999999916</v>
      </c>
      <c r="AB10" s="150">
        <f t="shared" ref="AB5:AB10" si="4">Z10/J10</f>
        <v>4.9475262368815512E-2</v>
      </c>
      <c r="AC10" s="151">
        <f t="shared" ref="AC5:AC10" si="5">SUM(N10,R10,V10,Y10)</f>
        <v>277.09999999999957</v>
      </c>
      <c r="AD10" s="114">
        <f t="shared" ref="AD5:AD10" si="6">AC10/55</f>
        <v>5.0381818181818101</v>
      </c>
      <c r="AE10" s="152">
        <f t="shared" ref="AE5:AE10" si="7">AC10/J10</f>
        <v>4.7751986075927476E-2</v>
      </c>
      <c r="AF10" s="65">
        <v>30</v>
      </c>
    </row>
    <row r="11" spans="1:32">
      <c r="H11" s="117"/>
      <c r="I11" s="117"/>
      <c r="W11" s="143"/>
      <c r="X11" s="145"/>
    </row>
    <row r="12" spans="1:32">
      <c r="Y12" s="160">
        <f>SUM(Y2:Y10)</f>
        <v>-10</v>
      </c>
      <c r="Z12" s="160">
        <f>SUM(Z2:Z10)</f>
        <v>287.09999999999957</v>
      </c>
      <c r="AA12" s="114">
        <f>SUM(AA2:AA10)/(COUNTA(AA2:AA10))</f>
        <v>0.57419999999999916</v>
      </c>
      <c r="AB12" s="161"/>
      <c r="AC12" s="160">
        <f>SUM(AC2:AC10)</f>
        <v>277.09999999999957</v>
      </c>
      <c r="AD12" s="114">
        <f>SUM(AD2:AD10)/(COUNTA(AD2:AD10))</f>
        <v>5.0381818181818101</v>
      </c>
      <c r="AE12" s="16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Swing Plays</vt:lpstr>
      <vt:lpstr>Watch List</vt:lpstr>
      <vt:lpstr>Log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Racette</dc:creator>
  <cp:lastModifiedBy>Racette Capital Group</cp:lastModifiedBy>
  <dcterms:created xsi:type="dcterms:W3CDTF">2008-02-10T05:31:21Z</dcterms:created>
  <dcterms:modified xsi:type="dcterms:W3CDTF">2013-04-15T04:51:53Z</dcterms:modified>
</cp:coreProperties>
</file>